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G:\My Drive\Squash\Masters\"/>
    </mc:Choice>
  </mc:AlternateContent>
  <xr:revisionPtr revIDLastSave="0" documentId="13_ncr:1_{C2383679-D704-4DF1-BC42-E7311ECDDBE2}" xr6:coauthVersionLast="47" xr6:coauthVersionMax="47" xr10:uidLastSave="{00000000-0000-0000-0000-000000000000}"/>
  <bookViews>
    <workbookView xWindow="26715" yWindow="-21600" windowWidth="19410" windowHeight="20985" firstSheet="9" activeTab="11" xr2:uid="{00000000-000D-0000-FFFF-FFFF00000000}"/>
  </bookViews>
  <sheets>
    <sheet name="Mens 35s" sheetId="1" r:id="rId1"/>
    <sheet name="Mens 40s" sheetId="2" r:id="rId2"/>
    <sheet name="Ladies 35-40s" sheetId="3" r:id="rId3"/>
    <sheet name="Mens 45s" sheetId="4" r:id="rId4"/>
    <sheet name="Ladies 45s" sheetId="5" r:id="rId5"/>
    <sheet name="Mens 50s" sheetId="6" r:id="rId6"/>
    <sheet name="Ladies 50s" sheetId="7" r:id="rId7"/>
    <sheet name="Mens 55s" sheetId="8" r:id="rId8"/>
    <sheet name="Ladies 55s" sheetId="9" r:id="rId9"/>
    <sheet name="Mens 60s" sheetId="10" r:id="rId10"/>
    <sheet name="Ladies 60s" sheetId="11" r:id="rId11"/>
    <sheet name="Mens 65s" sheetId="12" r:id="rId12"/>
    <sheet name="Mens 70s" sheetId="13" r:id="rId13"/>
    <sheet name="Mens 75s" sheetId="14" r:id="rId14"/>
    <sheet name="points tables" sheetId="15" r:id="rId15"/>
  </sheets>
  <definedNames>
    <definedName name="_xlnm._FilterDatabase" localSheetId="7" hidden="1">'Mens 55s'!$A$2:$A$19</definedName>
    <definedName name="_xlnm._FilterDatabase" localSheetId="9" hidden="1">'Mens 60s'!$A$2:$A$19</definedName>
    <definedName name="_xlnm._FilterDatabase" localSheetId="13" hidden="1">'Mens 75s'!$A$2:$A$5</definedName>
    <definedName name="FirstColumn">#REF!</definedName>
    <definedName name="LastColum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F10" i="10" l="1"/>
  <c r="G6" i="14"/>
  <c r="G4" i="14"/>
  <c r="G5" i="14"/>
  <c r="G3" i="14"/>
  <c r="G16" i="13"/>
  <c r="G15" i="13"/>
  <c r="G14" i="13"/>
  <c r="G13" i="13"/>
  <c r="G12" i="13"/>
  <c r="G11" i="13"/>
  <c r="G10" i="13"/>
  <c r="G9" i="13"/>
  <c r="G8" i="13"/>
  <c r="G7" i="13"/>
  <c r="Q7" i="13" s="1" a="1"/>
  <c r="Q7" i="13" s="1"/>
  <c r="G6" i="13"/>
  <c r="G5" i="13"/>
  <c r="G4" i="13"/>
  <c r="G3" i="13"/>
  <c r="G28" i="12"/>
  <c r="G27" i="12"/>
  <c r="G26" i="12"/>
  <c r="G23" i="12"/>
  <c r="G22" i="12"/>
  <c r="G21" i="12"/>
  <c r="G20" i="12"/>
  <c r="G19" i="12"/>
  <c r="G18" i="12"/>
  <c r="G17" i="12"/>
  <c r="G25" i="12"/>
  <c r="G16" i="12"/>
  <c r="G15" i="12"/>
  <c r="G24" i="12"/>
  <c r="G14" i="12"/>
  <c r="G13" i="12"/>
  <c r="G12" i="12"/>
  <c r="G11" i="12"/>
  <c r="G10" i="12"/>
  <c r="G9" i="12"/>
  <c r="G8" i="12"/>
  <c r="G7" i="12"/>
  <c r="G6" i="12"/>
  <c r="G5" i="12"/>
  <c r="G4" i="12"/>
  <c r="G3" i="12"/>
  <c r="G15" i="11"/>
  <c r="G14" i="11"/>
  <c r="G13" i="11"/>
  <c r="G10" i="11"/>
  <c r="G12" i="11"/>
  <c r="G11" i="11"/>
  <c r="G9" i="11"/>
  <c r="G8" i="11"/>
  <c r="G7" i="11"/>
  <c r="G6" i="11"/>
  <c r="G5" i="11"/>
  <c r="G4" i="11"/>
  <c r="G3" i="11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1" i="10"/>
  <c r="G26" i="10"/>
  <c r="G25" i="10"/>
  <c r="G22" i="10"/>
  <c r="G20" i="10"/>
  <c r="G24" i="10"/>
  <c r="G23" i="10"/>
  <c r="G19" i="10"/>
  <c r="G18" i="10"/>
  <c r="G17" i="10"/>
  <c r="G16" i="10"/>
  <c r="G15" i="10"/>
  <c r="G14" i="10"/>
  <c r="G13" i="10"/>
  <c r="G11" i="10"/>
  <c r="G10" i="10"/>
  <c r="G12" i="10"/>
  <c r="G9" i="10"/>
  <c r="G8" i="10"/>
  <c r="G7" i="10"/>
  <c r="G6" i="10"/>
  <c r="G5" i="10"/>
  <c r="G4" i="10"/>
  <c r="G3" i="10"/>
  <c r="G9" i="9"/>
  <c r="G8" i="9"/>
  <c r="G7" i="9"/>
  <c r="G6" i="9"/>
  <c r="G5" i="9"/>
  <c r="G4" i="9"/>
  <c r="G3" i="9"/>
  <c r="G34" i="8"/>
  <c r="G33" i="8"/>
  <c r="G32" i="8"/>
  <c r="G31" i="8"/>
  <c r="G30" i="8"/>
  <c r="G29" i="8"/>
  <c r="G28" i="8"/>
  <c r="G17" i="8"/>
  <c r="G27" i="8"/>
  <c r="G26" i="8"/>
  <c r="G25" i="8"/>
  <c r="G24" i="8"/>
  <c r="G23" i="8"/>
  <c r="G22" i="8"/>
  <c r="G20" i="8"/>
  <c r="G21" i="8"/>
  <c r="G19" i="8"/>
  <c r="G15" i="8"/>
  <c r="G16" i="8"/>
  <c r="G14" i="8"/>
  <c r="G18" i="8"/>
  <c r="G13" i="8"/>
  <c r="G12" i="8"/>
  <c r="O12" i="8" s="1" a="1"/>
  <c r="O12" i="8" s="1"/>
  <c r="P12" i="8" s="1"/>
  <c r="G11" i="8"/>
  <c r="G10" i="8"/>
  <c r="G9" i="8"/>
  <c r="G8" i="8"/>
  <c r="G7" i="8"/>
  <c r="G6" i="8"/>
  <c r="G5" i="8"/>
  <c r="G4" i="8"/>
  <c r="G3" i="8"/>
  <c r="G13" i="7"/>
  <c r="G12" i="7"/>
  <c r="G11" i="7"/>
  <c r="G10" i="7"/>
  <c r="G9" i="7"/>
  <c r="G8" i="7"/>
  <c r="G7" i="7"/>
  <c r="G6" i="7"/>
  <c r="G5" i="7"/>
  <c r="G4" i="7"/>
  <c r="G3" i="7"/>
  <c r="G40" i="6"/>
  <c r="G39" i="6"/>
  <c r="G38" i="6"/>
  <c r="G37" i="6"/>
  <c r="G36" i="6"/>
  <c r="G35" i="6"/>
  <c r="G34" i="6"/>
  <c r="G33" i="6"/>
  <c r="G32" i="6"/>
  <c r="G28" i="6"/>
  <c r="G31" i="6"/>
  <c r="G30" i="6"/>
  <c r="G29" i="6"/>
  <c r="G27" i="6"/>
  <c r="G26" i="6"/>
  <c r="G16" i="6"/>
  <c r="G25" i="6"/>
  <c r="G18" i="6"/>
  <c r="G24" i="6"/>
  <c r="G23" i="6"/>
  <c r="G22" i="6"/>
  <c r="G21" i="6"/>
  <c r="G20" i="6"/>
  <c r="G19" i="6"/>
  <c r="G17" i="6"/>
  <c r="G15" i="6"/>
  <c r="G14" i="6"/>
  <c r="G13" i="6"/>
  <c r="N13" i="6" s="1" a="1"/>
  <c r="N13" i="6" s="1"/>
  <c r="P13" i="6" s="1"/>
  <c r="G11" i="6"/>
  <c r="G12" i="6"/>
  <c r="G10" i="6"/>
  <c r="G9" i="6"/>
  <c r="G8" i="6"/>
  <c r="G7" i="6"/>
  <c r="G6" i="6"/>
  <c r="G5" i="6"/>
  <c r="G4" i="6"/>
  <c r="G3" i="6"/>
  <c r="Q3" i="6" s="1" a="1"/>
  <c r="Q3" i="6" s="1"/>
  <c r="G16" i="5"/>
  <c r="G14" i="5"/>
  <c r="G15" i="5"/>
  <c r="G11" i="5"/>
  <c r="G13" i="5"/>
  <c r="G12" i="5"/>
  <c r="G10" i="5"/>
  <c r="G9" i="5"/>
  <c r="G8" i="5"/>
  <c r="G7" i="5"/>
  <c r="G6" i="5"/>
  <c r="G5" i="5"/>
  <c r="G4" i="5"/>
  <c r="G3" i="5"/>
  <c r="G44" i="4"/>
  <c r="G43" i="4"/>
  <c r="G42" i="4"/>
  <c r="G41" i="4"/>
  <c r="G40" i="4"/>
  <c r="G39" i="4"/>
  <c r="G38" i="4"/>
  <c r="M38" i="4" s="1"/>
  <c r="G37" i="4"/>
  <c r="G30" i="4"/>
  <c r="G33" i="4"/>
  <c r="G32" i="4"/>
  <c r="G31" i="4"/>
  <c r="G29" i="4"/>
  <c r="G36" i="4"/>
  <c r="G28" i="4"/>
  <c r="G27" i="4"/>
  <c r="G26" i="4"/>
  <c r="G20" i="4"/>
  <c r="G25" i="4"/>
  <c r="G24" i="4"/>
  <c r="G35" i="4"/>
  <c r="G23" i="4"/>
  <c r="G22" i="4"/>
  <c r="G21" i="4"/>
  <c r="G19" i="4"/>
  <c r="G18" i="4"/>
  <c r="G34" i="4"/>
  <c r="G17" i="4"/>
  <c r="G16" i="4"/>
  <c r="G15" i="4"/>
  <c r="G13" i="4"/>
  <c r="G14" i="4"/>
  <c r="G11" i="4"/>
  <c r="G10" i="4"/>
  <c r="G12" i="4"/>
  <c r="G9" i="4"/>
  <c r="G8" i="4"/>
  <c r="G7" i="4"/>
  <c r="G6" i="4"/>
  <c r="M6" i="4" s="1"/>
  <c r="G5" i="4"/>
  <c r="G4" i="4"/>
  <c r="G3" i="4"/>
  <c r="G21" i="3"/>
  <c r="G20" i="3"/>
  <c r="G19" i="3"/>
  <c r="G18" i="3"/>
  <c r="G11" i="3"/>
  <c r="G17" i="3"/>
  <c r="G16" i="3"/>
  <c r="G15" i="3"/>
  <c r="G14" i="3"/>
  <c r="G13" i="3"/>
  <c r="G12" i="3"/>
  <c r="G10" i="3"/>
  <c r="G9" i="3"/>
  <c r="G8" i="3"/>
  <c r="G7" i="3"/>
  <c r="G6" i="3"/>
  <c r="G4" i="3"/>
  <c r="G5" i="3"/>
  <c r="G3" i="3"/>
  <c r="G41" i="2"/>
  <c r="G40" i="2"/>
  <c r="G39" i="2"/>
  <c r="G38" i="2"/>
  <c r="G35" i="2"/>
  <c r="G34" i="2"/>
  <c r="G33" i="2"/>
  <c r="G32" i="2"/>
  <c r="G31" i="2"/>
  <c r="G30" i="2"/>
  <c r="G37" i="2"/>
  <c r="O37" i="2" s="1" a="1"/>
  <c r="O37" i="2" s="1"/>
  <c r="G36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3" i="2"/>
  <c r="O13" i="2" s="1" a="1"/>
  <c r="O13" i="2" s="1"/>
  <c r="G15" i="2"/>
  <c r="G12" i="2"/>
  <c r="G14" i="2"/>
  <c r="G11" i="2"/>
  <c r="G10" i="2"/>
  <c r="G9" i="2"/>
  <c r="G8" i="2"/>
  <c r="G7" i="2"/>
  <c r="G6" i="2"/>
  <c r="G5" i="2"/>
  <c r="G4" i="2"/>
  <c r="G3" i="2"/>
  <c r="G41" i="1"/>
  <c r="G40" i="1"/>
  <c r="G39" i="1"/>
  <c r="G38" i="1"/>
  <c r="Q38" i="1" s="1" a="1"/>
  <c r="Q38" i="1" s="1"/>
  <c r="G37" i="1"/>
  <c r="G36" i="1"/>
  <c r="G35" i="1"/>
  <c r="G34" i="1"/>
  <c r="G33" i="1"/>
  <c r="G32" i="1"/>
  <c r="G31" i="1"/>
  <c r="G30" i="1"/>
  <c r="G29" i="1"/>
  <c r="G28" i="1"/>
  <c r="G27" i="1"/>
  <c r="G26" i="1"/>
  <c r="G15" i="1"/>
  <c r="G25" i="1"/>
  <c r="G23" i="1"/>
  <c r="G24" i="1"/>
  <c r="G22" i="1"/>
  <c r="G21" i="1"/>
  <c r="G20" i="1"/>
  <c r="G19" i="1"/>
  <c r="G18" i="1"/>
  <c r="G17" i="1"/>
  <c r="G16" i="1"/>
  <c r="G14" i="1"/>
  <c r="G13" i="1"/>
  <c r="G11" i="1"/>
  <c r="G12" i="1"/>
  <c r="G10" i="1"/>
  <c r="G9" i="1"/>
  <c r="G8" i="1"/>
  <c r="G7" i="1"/>
  <c r="G6" i="1"/>
  <c r="Q6" i="1" s="1" a="1"/>
  <c r="Q6" i="1" s="1"/>
  <c r="G5" i="1"/>
  <c r="G4" i="1"/>
  <c r="G3" i="1"/>
  <c r="Q11" i="13" a="1"/>
  <c r="Q11" i="13" s="1"/>
  <c r="Q7" i="9" a="1"/>
  <c r="Q7" i="9" s="1"/>
  <c r="Q8" i="9" a="1"/>
  <c r="Q8" i="9" s="1"/>
  <c r="Q33" i="6" a="1"/>
  <c r="Q33" i="6" s="1"/>
  <c r="Q38" i="6" a="1"/>
  <c r="Q38" i="6" s="1"/>
  <c r="Q41" i="6" a="1"/>
  <c r="Q41" i="6" s="1"/>
  <c r="F3" i="14"/>
  <c r="F5" i="14"/>
  <c r="F4" i="14"/>
  <c r="F6" i="14"/>
  <c r="F3" i="13"/>
  <c r="M3" i="13" s="1"/>
  <c r="F4" i="13"/>
  <c r="M4" i="13" s="1"/>
  <c r="F5" i="13"/>
  <c r="F6" i="13"/>
  <c r="F7" i="13"/>
  <c r="F8" i="13"/>
  <c r="F9" i="13"/>
  <c r="F10" i="13"/>
  <c r="F11" i="13"/>
  <c r="F12" i="13"/>
  <c r="F13" i="13"/>
  <c r="F14" i="13"/>
  <c r="F15" i="13"/>
  <c r="F16" i="13"/>
  <c r="F3" i="12"/>
  <c r="F4" i="12"/>
  <c r="F5" i="12"/>
  <c r="F6" i="12"/>
  <c r="F7" i="12"/>
  <c r="M7" i="12" s="1"/>
  <c r="F9" i="12"/>
  <c r="F8" i="12"/>
  <c r="F10" i="12"/>
  <c r="F11" i="12"/>
  <c r="F13" i="12"/>
  <c r="F14" i="12"/>
  <c r="F24" i="12"/>
  <c r="F15" i="12"/>
  <c r="F16" i="12"/>
  <c r="F25" i="12"/>
  <c r="F17" i="12"/>
  <c r="F18" i="12"/>
  <c r="F20" i="12"/>
  <c r="F21" i="12"/>
  <c r="F22" i="12"/>
  <c r="F23" i="12"/>
  <c r="M23" i="12" s="1"/>
  <c r="F12" i="12"/>
  <c r="F19" i="12"/>
  <c r="F26" i="12"/>
  <c r="F27" i="12"/>
  <c r="F28" i="12"/>
  <c r="F3" i="11"/>
  <c r="F4" i="11"/>
  <c r="F5" i="11"/>
  <c r="F6" i="11"/>
  <c r="F7" i="11"/>
  <c r="F8" i="11"/>
  <c r="F9" i="11"/>
  <c r="F11" i="11"/>
  <c r="F12" i="11"/>
  <c r="M12" i="11" s="1"/>
  <c r="F10" i="11"/>
  <c r="F13" i="11"/>
  <c r="F14" i="11"/>
  <c r="F15" i="11"/>
  <c r="F4" i="10"/>
  <c r="F3" i="10"/>
  <c r="F5" i="10"/>
  <c r="F6" i="10"/>
  <c r="F7" i="10"/>
  <c r="F8" i="10"/>
  <c r="F26" i="10"/>
  <c r="F9" i="10"/>
  <c r="F12" i="10"/>
  <c r="F11" i="10"/>
  <c r="F13" i="10"/>
  <c r="F14" i="10"/>
  <c r="F15" i="10"/>
  <c r="F16" i="10"/>
  <c r="F17" i="10"/>
  <c r="F18" i="10"/>
  <c r="F19" i="10"/>
  <c r="F23" i="10"/>
  <c r="F24" i="10"/>
  <c r="F21" i="10"/>
  <c r="F20" i="10"/>
  <c r="F22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3" i="9"/>
  <c r="F4" i="9"/>
  <c r="F5" i="9"/>
  <c r="F6" i="9"/>
  <c r="F7" i="9"/>
  <c r="F8" i="9"/>
  <c r="F9" i="9"/>
  <c r="F3" i="8"/>
  <c r="F4" i="8"/>
  <c r="F5" i="8"/>
  <c r="F6" i="8"/>
  <c r="F7" i="8"/>
  <c r="F8" i="8"/>
  <c r="F10" i="8"/>
  <c r="F9" i="8"/>
  <c r="F11" i="8"/>
  <c r="F12" i="8"/>
  <c r="F13" i="8"/>
  <c r="F18" i="8"/>
  <c r="F14" i="8"/>
  <c r="F16" i="8"/>
  <c r="N16" i="8" s="1" a="1"/>
  <c r="N16" i="8" s="1"/>
  <c r="P16" i="8" s="1"/>
  <c r="F15" i="8"/>
  <c r="F19" i="8"/>
  <c r="F21" i="8"/>
  <c r="F25" i="8"/>
  <c r="F22" i="8"/>
  <c r="F23" i="8"/>
  <c r="F24" i="8"/>
  <c r="F26" i="8"/>
  <c r="F27" i="8"/>
  <c r="F17" i="8"/>
  <c r="F20" i="8"/>
  <c r="F28" i="8"/>
  <c r="F29" i="8"/>
  <c r="F30" i="8"/>
  <c r="F31" i="8"/>
  <c r="F32" i="8"/>
  <c r="F33" i="8"/>
  <c r="N33" i="8" s="1" a="1"/>
  <c r="N33" i="8" s="1"/>
  <c r="P33" i="8" s="1"/>
  <c r="F34" i="8"/>
  <c r="F3" i="7"/>
  <c r="F4" i="7"/>
  <c r="F5" i="7"/>
  <c r="F6" i="7"/>
  <c r="F7" i="7"/>
  <c r="Q7" i="7" s="1" a="1"/>
  <c r="Q7" i="7" s="1"/>
  <c r="F9" i="7"/>
  <c r="F8" i="7"/>
  <c r="F10" i="7"/>
  <c r="F11" i="7"/>
  <c r="F12" i="7"/>
  <c r="F13" i="7"/>
  <c r="F3" i="6"/>
  <c r="F4" i="6"/>
  <c r="F5" i="6"/>
  <c r="F6" i="6"/>
  <c r="O6" i="6" s="1" a="1"/>
  <c r="O6" i="6" s="1"/>
  <c r="F7" i="6"/>
  <c r="F9" i="6"/>
  <c r="M9" i="6" s="1"/>
  <c r="F8" i="6"/>
  <c r="F10" i="6"/>
  <c r="F12" i="6"/>
  <c r="F11" i="6"/>
  <c r="F14" i="6"/>
  <c r="F17" i="6"/>
  <c r="F19" i="6"/>
  <c r="F15" i="6"/>
  <c r="F13" i="6"/>
  <c r="F21" i="6"/>
  <c r="F22" i="6"/>
  <c r="F24" i="6"/>
  <c r="F18" i="6"/>
  <c r="F25" i="6"/>
  <c r="F20" i="6"/>
  <c r="F26" i="6"/>
  <c r="F27" i="6"/>
  <c r="F29" i="6"/>
  <c r="F30" i="6"/>
  <c r="F31" i="6"/>
  <c r="F23" i="6"/>
  <c r="F16" i="6"/>
  <c r="F28" i="6"/>
  <c r="F32" i="6"/>
  <c r="F33" i="6"/>
  <c r="F34" i="6"/>
  <c r="F35" i="6"/>
  <c r="F36" i="6"/>
  <c r="F37" i="6"/>
  <c r="F38" i="6"/>
  <c r="F39" i="6"/>
  <c r="F40" i="6"/>
  <c r="F41" i="6"/>
  <c r="F3" i="5"/>
  <c r="F4" i="5"/>
  <c r="F5" i="5"/>
  <c r="F6" i="5"/>
  <c r="F9" i="5"/>
  <c r="F7" i="5"/>
  <c r="F8" i="5"/>
  <c r="F10" i="5"/>
  <c r="F15" i="5"/>
  <c r="F12" i="5"/>
  <c r="F13" i="5"/>
  <c r="F11" i="5"/>
  <c r="F14" i="5"/>
  <c r="O14" i="5" s="1" a="1"/>
  <c r="O14" i="5" s="1"/>
  <c r="F16" i="5"/>
  <c r="F3" i="4"/>
  <c r="N3" i="4" s="1" a="1"/>
  <c r="N3" i="4" s="1"/>
  <c r="P3" i="4" s="1"/>
  <c r="F4" i="4"/>
  <c r="F6" i="4"/>
  <c r="F5" i="4"/>
  <c r="F8" i="4"/>
  <c r="F7" i="4"/>
  <c r="F9" i="4"/>
  <c r="F12" i="4"/>
  <c r="F11" i="4"/>
  <c r="F14" i="4"/>
  <c r="F15" i="4"/>
  <c r="F16" i="4"/>
  <c r="F17" i="4"/>
  <c r="F34" i="4"/>
  <c r="F18" i="4"/>
  <c r="F19" i="4"/>
  <c r="F21" i="4"/>
  <c r="F22" i="4"/>
  <c r="F23" i="4"/>
  <c r="F35" i="4"/>
  <c r="F24" i="4"/>
  <c r="F25" i="4"/>
  <c r="F26" i="4"/>
  <c r="F27" i="4"/>
  <c r="F36" i="4"/>
  <c r="F29" i="4"/>
  <c r="F31" i="4"/>
  <c r="F13" i="4"/>
  <c r="F10" i="4"/>
  <c r="F20" i="4"/>
  <c r="F28" i="4"/>
  <c r="F32" i="4"/>
  <c r="F33" i="4"/>
  <c r="N33" i="4" s="1" a="1"/>
  <c r="N33" i="4" s="1"/>
  <c r="P33" i="4" s="1"/>
  <c r="F30" i="4"/>
  <c r="F37" i="4"/>
  <c r="F38" i="4"/>
  <c r="F39" i="4"/>
  <c r="F40" i="4"/>
  <c r="F41" i="4"/>
  <c r="F42" i="4"/>
  <c r="F43" i="4"/>
  <c r="F44" i="4"/>
  <c r="F3" i="3"/>
  <c r="F5" i="3"/>
  <c r="F4" i="3"/>
  <c r="F6" i="3"/>
  <c r="F7" i="3"/>
  <c r="F8" i="3"/>
  <c r="F9" i="3"/>
  <c r="F10" i="3"/>
  <c r="F12" i="3"/>
  <c r="F13" i="3"/>
  <c r="F14" i="3"/>
  <c r="F15" i="3"/>
  <c r="F16" i="3"/>
  <c r="F17" i="3"/>
  <c r="F11" i="3"/>
  <c r="F18" i="3"/>
  <c r="F19" i="3"/>
  <c r="F20" i="3"/>
  <c r="F21" i="3"/>
  <c r="F3" i="2"/>
  <c r="F4" i="2"/>
  <c r="O4" i="2" s="1" a="1"/>
  <c r="O4" i="2" s="1"/>
  <c r="F5" i="2"/>
  <c r="F6" i="2"/>
  <c r="M6" i="2" s="1"/>
  <c r="F7" i="2"/>
  <c r="F8" i="2"/>
  <c r="F10" i="2"/>
  <c r="F9" i="2"/>
  <c r="F11" i="2"/>
  <c r="F14" i="2"/>
  <c r="F15" i="2"/>
  <c r="F12" i="2"/>
  <c r="F35" i="2"/>
  <c r="F13" i="2"/>
  <c r="F16" i="2"/>
  <c r="F17" i="2"/>
  <c r="F18" i="2"/>
  <c r="F19" i="2"/>
  <c r="N19" i="2" s="1" a="1"/>
  <c r="N19" i="2" s="1"/>
  <c r="P19" i="2" s="1"/>
  <c r="F20" i="2"/>
  <c r="F21" i="2"/>
  <c r="F23" i="2"/>
  <c r="F24" i="2"/>
  <c r="F25" i="2"/>
  <c r="F26" i="2"/>
  <c r="F27" i="2"/>
  <c r="F28" i="2"/>
  <c r="F29" i="2"/>
  <c r="F36" i="2"/>
  <c r="F37" i="2"/>
  <c r="F30" i="2"/>
  <c r="F31" i="2"/>
  <c r="F32" i="2"/>
  <c r="F33" i="2"/>
  <c r="F34" i="2"/>
  <c r="O34" i="2" s="1" a="1"/>
  <c r="O34" i="2" s="1"/>
  <c r="F22" i="2"/>
  <c r="F38" i="2"/>
  <c r="F39" i="2"/>
  <c r="F40" i="2"/>
  <c r="F41" i="2"/>
  <c r="F3" i="1"/>
  <c r="F4" i="1"/>
  <c r="F5" i="1"/>
  <c r="F6" i="1"/>
  <c r="F7" i="1"/>
  <c r="F8" i="1"/>
  <c r="F9" i="1"/>
  <c r="F10" i="1"/>
  <c r="F13" i="1"/>
  <c r="F14" i="1"/>
  <c r="F16" i="1"/>
  <c r="F12" i="1"/>
  <c r="F17" i="1"/>
  <c r="M17" i="1" s="1"/>
  <c r="F18" i="1"/>
  <c r="F19" i="1"/>
  <c r="F20" i="1"/>
  <c r="F21" i="1"/>
  <c r="F11" i="1"/>
  <c r="F22" i="1"/>
  <c r="F24" i="1"/>
  <c r="F23" i="1"/>
  <c r="F25" i="1"/>
  <c r="F1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E3" i="1"/>
  <c r="E6" i="14"/>
  <c r="Q6" i="14" s="1" a="1"/>
  <c r="Q6" i="14" s="1"/>
  <c r="E4" i="14"/>
  <c r="Q4" i="14" s="1" a="1"/>
  <c r="Q4" i="14" s="1"/>
  <c r="E5" i="14"/>
  <c r="Q5" i="14" s="1" a="1"/>
  <c r="Q5" i="14" s="1"/>
  <c r="E3" i="14"/>
  <c r="Q3" i="14" s="1" a="1"/>
  <c r="Q3" i="14" s="1"/>
  <c r="E15" i="13"/>
  <c r="Q15" i="13" s="1" a="1"/>
  <c r="Q15" i="13" s="1"/>
  <c r="E13" i="13"/>
  <c r="O13" i="13" s="1" a="1"/>
  <c r="O13" i="13" s="1"/>
  <c r="E16" i="13"/>
  <c r="Q16" i="13" s="1" a="1"/>
  <c r="Q16" i="13" s="1"/>
  <c r="E14" i="13"/>
  <c r="N14" i="13" s="1" a="1"/>
  <c r="N14" i="13" s="1"/>
  <c r="P14" i="13" s="1"/>
  <c r="E9" i="13"/>
  <c r="Q9" i="13" s="1" a="1"/>
  <c r="Q9" i="13" s="1"/>
  <c r="E12" i="13"/>
  <c r="Q12" i="13" s="1" a="1"/>
  <c r="Q12" i="13" s="1"/>
  <c r="E11" i="13"/>
  <c r="E10" i="13"/>
  <c r="O10" i="13" s="1" a="1"/>
  <c r="O10" i="13" s="1"/>
  <c r="E8" i="13"/>
  <c r="Q8" i="13" s="1" a="1"/>
  <c r="Q8" i="13" s="1"/>
  <c r="E7" i="13"/>
  <c r="E6" i="13"/>
  <c r="E5" i="13"/>
  <c r="E4" i="13"/>
  <c r="E3" i="13"/>
  <c r="Q3" i="13" s="1" a="1"/>
  <c r="Q3" i="13" s="1"/>
  <c r="E28" i="12"/>
  <c r="N28" i="12" s="1" a="1"/>
  <c r="N28" i="12" s="1"/>
  <c r="P28" i="12" s="1"/>
  <c r="E27" i="12"/>
  <c r="Q27" i="12" s="1" a="1"/>
  <c r="Q27" i="12" s="1"/>
  <c r="E26" i="12"/>
  <c r="E19" i="12"/>
  <c r="E12" i="12"/>
  <c r="E16" i="12"/>
  <c r="E23" i="12"/>
  <c r="E22" i="12"/>
  <c r="E21" i="12"/>
  <c r="E20" i="12"/>
  <c r="Q20" i="12" s="1" a="1"/>
  <c r="Q20" i="12" s="1"/>
  <c r="E18" i="12"/>
  <c r="E17" i="12"/>
  <c r="E25" i="12"/>
  <c r="E15" i="12"/>
  <c r="E24" i="12"/>
  <c r="E14" i="12"/>
  <c r="E13" i="12"/>
  <c r="O13" i="12" s="1" a="1"/>
  <c r="O13" i="12" s="1"/>
  <c r="E11" i="12"/>
  <c r="M11" i="12" s="1"/>
  <c r="E10" i="12"/>
  <c r="O10" i="12" s="1" a="1"/>
  <c r="O10" i="12" s="1"/>
  <c r="E9" i="12"/>
  <c r="O9" i="12" s="1" a="1"/>
  <c r="O9" i="12" s="1"/>
  <c r="E8" i="12"/>
  <c r="Q8" i="12" s="1" a="1"/>
  <c r="Q8" i="12" s="1"/>
  <c r="E5" i="12"/>
  <c r="O5" i="12" s="1" a="1"/>
  <c r="O5" i="12" s="1"/>
  <c r="E4" i="12"/>
  <c r="O4" i="12" s="1" a="1"/>
  <c r="O4" i="12" s="1"/>
  <c r="E7" i="12"/>
  <c r="E6" i="12"/>
  <c r="Q6" i="12" s="1" a="1"/>
  <c r="Q6" i="12" s="1"/>
  <c r="E3" i="12"/>
  <c r="E15" i="11"/>
  <c r="E14" i="11"/>
  <c r="M14" i="11" s="1"/>
  <c r="E13" i="11"/>
  <c r="Q13" i="11" s="1" a="1"/>
  <c r="Q13" i="11" s="1"/>
  <c r="E10" i="11"/>
  <c r="E12" i="11"/>
  <c r="E11" i="11"/>
  <c r="Q11" i="11" s="1" a="1"/>
  <c r="Q11" i="11" s="1"/>
  <c r="E9" i="11"/>
  <c r="Q9" i="11" s="1" a="1"/>
  <c r="Q9" i="11" s="1"/>
  <c r="E8" i="11"/>
  <c r="O8" i="11" s="1" a="1"/>
  <c r="O8" i="11" s="1"/>
  <c r="E7" i="11"/>
  <c r="N7" i="11" s="1" a="1"/>
  <c r="N7" i="11" s="1"/>
  <c r="P7" i="11" s="1"/>
  <c r="E6" i="11"/>
  <c r="E5" i="11"/>
  <c r="N5" i="11" s="1" a="1"/>
  <c r="N5" i="11" s="1"/>
  <c r="P5" i="11" s="1"/>
  <c r="E4" i="11"/>
  <c r="N4" i="11" s="1" a="1"/>
  <c r="N4" i="11" s="1"/>
  <c r="P4" i="11" s="1"/>
  <c r="E3" i="11"/>
  <c r="E42" i="10"/>
  <c r="O42" i="10" s="1" a="1"/>
  <c r="O42" i="10" s="1"/>
  <c r="E41" i="10"/>
  <c r="E40" i="10"/>
  <c r="M40" i="10" s="1"/>
  <c r="E39" i="10"/>
  <c r="Q39" i="10" s="1" a="1"/>
  <c r="Q39" i="10" s="1"/>
  <c r="E38" i="10"/>
  <c r="E37" i="10"/>
  <c r="E36" i="10"/>
  <c r="E35" i="10"/>
  <c r="E34" i="10"/>
  <c r="E33" i="10"/>
  <c r="M33" i="10" s="1"/>
  <c r="E32" i="10"/>
  <c r="E31" i="10"/>
  <c r="E30" i="10"/>
  <c r="E29" i="10"/>
  <c r="Q29" i="10" s="1" a="1"/>
  <c r="Q29" i="10" s="1"/>
  <c r="E28" i="10"/>
  <c r="E27" i="10"/>
  <c r="E22" i="10"/>
  <c r="E20" i="10"/>
  <c r="E25" i="10"/>
  <c r="O25" i="10" s="1" a="1"/>
  <c r="O25" i="10" s="1"/>
  <c r="E14" i="10"/>
  <c r="E21" i="10"/>
  <c r="E24" i="10"/>
  <c r="E23" i="10"/>
  <c r="E19" i="10"/>
  <c r="E18" i="10"/>
  <c r="E17" i="10"/>
  <c r="O17" i="10" s="1" a="1"/>
  <c r="O17" i="10" s="1"/>
  <c r="E11" i="10"/>
  <c r="E16" i="10"/>
  <c r="N16" i="10" s="1" a="1"/>
  <c r="N16" i="10" s="1"/>
  <c r="P16" i="10" s="1"/>
  <c r="E15" i="10"/>
  <c r="Q15" i="10" s="1" a="1"/>
  <c r="Q15" i="10" s="1"/>
  <c r="E10" i="10"/>
  <c r="O10" i="10" s="1" a="1"/>
  <c r="O10" i="10" s="1"/>
  <c r="E13" i="10"/>
  <c r="E12" i="10"/>
  <c r="O12" i="10" s="1" a="1"/>
  <c r="O12" i="10" s="1"/>
  <c r="E9" i="10"/>
  <c r="E26" i="10"/>
  <c r="E8" i="10"/>
  <c r="N8" i="10" s="1" a="1"/>
  <c r="N8" i="10" s="1"/>
  <c r="P8" i="10" s="1"/>
  <c r="E7" i="10"/>
  <c r="E6" i="10"/>
  <c r="E5" i="10"/>
  <c r="E4" i="10"/>
  <c r="E3" i="10"/>
  <c r="Q3" i="10" s="1" a="1"/>
  <c r="Q3" i="10" s="1"/>
  <c r="E6" i="9"/>
  <c r="O6" i="9" s="1" a="1"/>
  <c r="O6" i="9" s="1"/>
  <c r="E9" i="9"/>
  <c r="Q9" i="9" s="1" a="1"/>
  <c r="Q9" i="9" s="1"/>
  <c r="E8" i="9"/>
  <c r="E7" i="9"/>
  <c r="E5" i="9"/>
  <c r="O5" i="9" s="1" a="1"/>
  <c r="O5" i="9" s="1"/>
  <c r="E4" i="9"/>
  <c r="O4" i="9" s="1" a="1"/>
  <c r="O4" i="9" s="1"/>
  <c r="E3" i="9"/>
  <c r="N3" i="9" s="1" a="1"/>
  <c r="N3" i="9" s="1"/>
  <c r="P3" i="9" s="1"/>
  <c r="E34" i="8"/>
  <c r="Q34" i="8" s="1" a="1"/>
  <c r="Q34" i="8" s="1"/>
  <c r="E33" i="8"/>
  <c r="Q33" i="8" s="1" a="1"/>
  <c r="Q33" i="8" s="1"/>
  <c r="E32" i="8"/>
  <c r="E31" i="8"/>
  <c r="M31" i="8" s="1"/>
  <c r="E30" i="8"/>
  <c r="E29" i="8"/>
  <c r="E28" i="8"/>
  <c r="E20" i="8"/>
  <c r="M20" i="8" s="1"/>
  <c r="E17" i="8"/>
  <c r="E27" i="8"/>
  <c r="E26" i="8"/>
  <c r="M26" i="8" s="1"/>
  <c r="E24" i="8"/>
  <c r="E23" i="8"/>
  <c r="E22" i="8"/>
  <c r="E25" i="8"/>
  <c r="O25" i="8" s="1" a="1"/>
  <c r="O25" i="8" s="1"/>
  <c r="E21" i="8"/>
  <c r="E19" i="8"/>
  <c r="Q19" i="8" s="1" a="1"/>
  <c r="Q19" i="8" s="1"/>
  <c r="E16" i="8"/>
  <c r="Q16" i="8" s="1" a="1"/>
  <c r="Q16" i="8" s="1"/>
  <c r="E15" i="8"/>
  <c r="Q15" i="8" s="1" a="1"/>
  <c r="Q15" i="8" s="1"/>
  <c r="E14" i="8"/>
  <c r="M14" i="8" s="1"/>
  <c r="E13" i="8"/>
  <c r="E18" i="8"/>
  <c r="O18" i="8" s="1" a="1"/>
  <c r="O18" i="8" s="1"/>
  <c r="E11" i="8"/>
  <c r="E10" i="8"/>
  <c r="E9" i="8"/>
  <c r="E12" i="8"/>
  <c r="E8" i="8"/>
  <c r="N8" i="8" s="1" a="1"/>
  <c r="N8" i="8" s="1"/>
  <c r="P8" i="8" s="1"/>
  <c r="E7" i="8"/>
  <c r="E5" i="8"/>
  <c r="N5" i="8" s="1" a="1"/>
  <c r="N5" i="8" s="1"/>
  <c r="P5" i="8" s="1"/>
  <c r="E6" i="8"/>
  <c r="E4" i="8"/>
  <c r="O4" i="8" s="1" a="1"/>
  <c r="O4" i="8" s="1"/>
  <c r="E3" i="8"/>
  <c r="E13" i="7"/>
  <c r="N13" i="7" s="1" a="1"/>
  <c r="N13" i="7" s="1"/>
  <c r="P13" i="7" s="1"/>
  <c r="E12" i="7"/>
  <c r="E11" i="7"/>
  <c r="E10" i="7"/>
  <c r="O10" i="7" s="1" a="1"/>
  <c r="O10" i="7" s="1"/>
  <c r="P10" i="7" s="1"/>
  <c r="E9" i="7"/>
  <c r="E7" i="7"/>
  <c r="E5" i="7"/>
  <c r="O5" i="7" s="1" a="1"/>
  <c r="O5" i="7" s="1"/>
  <c r="E6" i="7"/>
  <c r="E4" i="7"/>
  <c r="E8" i="7"/>
  <c r="E3" i="7"/>
  <c r="E40" i="6"/>
  <c r="Q40" i="6" s="1" a="1"/>
  <c r="Q40" i="6" s="1"/>
  <c r="E39" i="6"/>
  <c r="Q39" i="6" s="1" a="1"/>
  <c r="Q39" i="6" s="1"/>
  <c r="E38" i="6"/>
  <c r="E37" i="6"/>
  <c r="Q37" i="6" s="1" a="1"/>
  <c r="Q37" i="6" s="1"/>
  <c r="E36" i="6"/>
  <c r="E35" i="6"/>
  <c r="E34" i="6"/>
  <c r="N34" i="6" s="1" a="1"/>
  <c r="N34" i="6" s="1"/>
  <c r="P34" i="6" s="1"/>
  <c r="E33" i="6"/>
  <c r="O33" i="6" s="1" a="1"/>
  <c r="O33" i="6" s="1"/>
  <c r="E32" i="6"/>
  <c r="Q32" i="6" s="1" a="1"/>
  <c r="Q32" i="6" s="1"/>
  <c r="E28" i="6"/>
  <c r="E16" i="6"/>
  <c r="E27" i="6"/>
  <c r="O27" i="6" s="1" a="1"/>
  <c r="O27" i="6" s="1"/>
  <c r="E25" i="6"/>
  <c r="E23" i="6"/>
  <c r="O23" i="6" s="1" a="1"/>
  <c r="O23" i="6" s="1"/>
  <c r="E31" i="6"/>
  <c r="Q31" i="6" s="1" a="1"/>
  <c r="Q31" i="6" s="1"/>
  <c r="E30" i="6"/>
  <c r="E29" i="6"/>
  <c r="Q29" i="6" s="1" a="1"/>
  <c r="Q29" i="6" s="1"/>
  <c r="E26" i="6"/>
  <c r="M26" i="6" s="1"/>
  <c r="E20" i="6"/>
  <c r="E18" i="6"/>
  <c r="E24" i="6"/>
  <c r="E22" i="6"/>
  <c r="Q22" i="6" s="1" a="1"/>
  <c r="Q22" i="6" s="1"/>
  <c r="E21" i="6"/>
  <c r="M21" i="6" s="1"/>
  <c r="E19" i="6"/>
  <c r="O19" i="6" s="1" a="1"/>
  <c r="O19" i="6" s="1"/>
  <c r="E13" i="6"/>
  <c r="E15" i="6"/>
  <c r="E17" i="6"/>
  <c r="O17" i="6" s="1" a="1"/>
  <c r="O17" i="6" s="1"/>
  <c r="E14" i="6"/>
  <c r="E11" i="6"/>
  <c r="O11" i="6" s="1" a="1"/>
  <c r="O11" i="6" s="1"/>
  <c r="E12" i="6"/>
  <c r="N12" i="6" s="1" a="1"/>
  <c r="N12" i="6" s="1"/>
  <c r="P12" i="6" s="1"/>
  <c r="E9" i="6"/>
  <c r="E10" i="6"/>
  <c r="O10" i="6" s="1" a="1"/>
  <c r="O10" i="6" s="1"/>
  <c r="E8" i="6"/>
  <c r="Q8" i="6" s="1" a="1"/>
  <c r="Q8" i="6" s="1"/>
  <c r="E7" i="6"/>
  <c r="Q7" i="6" s="1" a="1"/>
  <c r="Q7" i="6" s="1"/>
  <c r="E4" i="6"/>
  <c r="E6" i="6"/>
  <c r="E3" i="6"/>
  <c r="E5" i="6"/>
  <c r="E16" i="5"/>
  <c r="Q16" i="5" s="1" a="1"/>
  <c r="Q16" i="5" s="1"/>
  <c r="E14" i="5"/>
  <c r="E11" i="5"/>
  <c r="Q11" i="5" s="1" a="1"/>
  <c r="Q11" i="5" s="1"/>
  <c r="E13" i="5"/>
  <c r="E12" i="5"/>
  <c r="E15" i="5"/>
  <c r="Q15" i="5" s="1" a="1"/>
  <c r="Q15" i="5" s="1"/>
  <c r="E10" i="5"/>
  <c r="N10" i="5" s="1" a="1"/>
  <c r="N10" i="5" s="1"/>
  <c r="P10" i="5" s="1"/>
  <c r="E8" i="5"/>
  <c r="E7" i="5"/>
  <c r="E9" i="5"/>
  <c r="Q9" i="5" s="1" a="1"/>
  <c r="Q9" i="5" s="1"/>
  <c r="E6" i="5"/>
  <c r="E5" i="5"/>
  <c r="O5" i="5" s="1" a="1"/>
  <c r="O5" i="5" s="1"/>
  <c r="E4" i="5"/>
  <c r="E3" i="5"/>
  <c r="M3" i="5" s="1"/>
  <c r="E44" i="4"/>
  <c r="E43" i="4"/>
  <c r="Q43" i="4" s="1" a="1"/>
  <c r="Q43" i="4" s="1"/>
  <c r="E42" i="4"/>
  <c r="Q42" i="4" s="1" a="1"/>
  <c r="Q42" i="4" s="1"/>
  <c r="E41" i="4"/>
  <c r="Q41" i="4" s="1" a="1"/>
  <c r="Q41" i="4" s="1"/>
  <c r="E40" i="4"/>
  <c r="Q40" i="4" s="1" a="1"/>
  <c r="Q40" i="4" s="1"/>
  <c r="E39" i="4"/>
  <c r="Q39" i="4" s="1" a="1"/>
  <c r="Q39" i="4" s="1"/>
  <c r="E38" i="4"/>
  <c r="E37" i="4"/>
  <c r="E30" i="4"/>
  <c r="M30" i="4" s="1"/>
  <c r="E33" i="4"/>
  <c r="E32" i="4"/>
  <c r="E28" i="4"/>
  <c r="Q28" i="4" s="1" a="1"/>
  <c r="Q28" i="4" s="1"/>
  <c r="E20" i="4"/>
  <c r="E10" i="4"/>
  <c r="N10" i="4" s="1" a="1"/>
  <c r="N10" i="4" s="1"/>
  <c r="P10" i="4" s="1"/>
  <c r="E13" i="4"/>
  <c r="E29" i="4"/>
  <c r="N29" i="4" s="1" a="1"/>
  <c r="N29" i="4" s="1"/>
  <c r="P29" i="4" s="1"/>
  <c r="E27" i="4"/>
  <c r="E26" i="4"/>
  <c r="E25" i="4"/>
  <c r="Q25" i="4" s="1" a="1"/>
  <c r="Q25" i="4" s="1"/>
  <c r="E23" i="4"/>
  <c r="E19" i="4"/>
  <c r="Q19" i="4" s="1" a="1"/>
  <c r="Q19" i="4" s="1"/>
  <c r="E14" i="4"/>
  <c r="N14" i="4" s="1" a="1"/>
  <c r="N14" i="4" s="1"/>
  <c r="P14" i="4" s="1"/>
  <c r="E31" i="4"/>
  <c r="E36" i="4"/>
  <c r="O36" i="4" s="1" a="1"/>
  <c r="O36" i="4" s="1"/>
  <c r="E24" i="4"/>
  <c r="O24" i="4" s="1" a="1"/>
  <c r="O24" i="4" s="1"/>
  <c r="E35" i="4"/>
  <c r="E22" i="4"/>
  <c r="Q22" i="4" s="1" a="1"/>
  <c r="Q22" i="4" s="1"/>
  <c r="E21" i="4"/>
  <c r="E18" i="4"/>
  <c r="E34" i="4"/>
  <c r="M34" i="4" s="1"/>
  <c r="E17" i="4"/>
  <c r="E16" i="4"/>
  <c r="E15" i="4"/>
  <c r="Q15" i="4" s="1" a="1"/>
  <c r="Q15" i="4" s="1"/>
  <c r="E11" i="4"/>
  <c r="O11" i="4" s="1" a="1"/>
  <c r="O11" i="4" s="1"/>
  <c r="E12" i="4"/>
  <c r="Q12" i="4" s="1" a="1"/>
  <c r="Q12" i="4" s="1"/>
  <c r="E9" i="4"/>
  <c r="Q9" i="4" s="1" a="1"/>
  <c r="Q9" i="4" s="1"/>
  <c r="E8" i="4"/>
  <c r="E6" i="4"/>
  <c r="Q6" i="4" s="1" a="1"/>
  <c r="Q6" i="4" s="1"/>
  <c r="E7" i="4"/>
  <c r="E4" i="4"/>
  <c r="O4" i="4" s="1" a="1"/>
  <c r="O4" i="4" s="1"/>
  <c r="E5" i="4"/>
  <c r="E3" i="4"/>
  <c r="E21" i="3"/>
  <c r="O21" i="3" s="1" a="1"/>
  <c r="O21" i="3" s="1"/>
  <c r="E20" i="3"/>
  <c r="Q20" i="3" s="1" a="1"/>
  <c r="Q20" i="3" s="1"/>
  <c r="E19" i="3"/>
  <c r="Q19" i="3" s="1" a="1"/>
  <c r="Q19" i="3" s="1"/>
  <c r="E18" i="3"/>
  <c r="N18" i="3" s="1" a="1"/>
  <c r="N18" i="3" s="1"/>
  <c r="P18" i="3" s="1"/>
  <c r="E11" i="3"/>
  <c r="O11" i="3" s="1" a="1"/>
  <c r="O11" i="3" s="1"/>
  <c r="E15" i="3"/>
  <c r="O15" i="3" s="1" a="1"/>
  <c r="O15" i="3" s="1"/>
  <c r="E13" i="3"/>
  <c r="O13" i="3" s="1" a="1"/>
  <c r="O13" i="3" s="1"/>
  <c r="E17" i="3"/>
  <c r="E16" i="3"/>
  <c r="Q16" i="3" s="1" a="1"/>
  <c r="Q16" i="3" s="1"/>
  <c r="E14" i="3"/>
  <c r="Q14" i="3" s="1" a="1"/>
  <c r="Q14" i="3" s="1"/>
  <c r="E12" i="3"/>
  <c r="E10" i="3"/>
  <c r="E9" i="3"/>
  <c r="E8" i="3"/>
  <c r="E7" i="3"/>
  <c r="E6" i="3"/>
  <c r="E5" i="3"/>
  <c r="N5" i="3" s="1" a="1"/>
  <c r="N5" i="3" s="1"/>
  <c r="P5" i="3" s="1"/>
  <c r="E4" i="3"/>
  <c r="Q4" i="3" s="1" a="1"/>
  <c r="Q4" i="3" s="1"/>
  <c r="E3" i="3"/>
  <c r="Q3" i="3" s="1" a="1"/>
  <c r="Q3" i="3" s="1"/>
  <c r="E41" i="2"/>
  <c r="Q41" i="2" s="1" a="1"/>
  <c r="Q41" i="2" s="1"/>
  <c r="E40" i="2"/>
  <c r="O40" i="2" s="1" a="1"/>
  <c r="O40" i="2" s="1"/>
  <c r="E39" i="2"/>
  <c r="E38" i="2"/>
  <c r="E22" i="2"/>
  <c r="E28" i="2"/>
  <c r="Q28" i="2" s="1" a="1"/>
  <c r="Q28" i="2" s="1"/>
  <c r="E24" i="2"/>
  <c r="Q24" i="2" s="1" a="1"/>
  <c r="Q24" i="2" s="1"/>
  <c r="E34" i="2"/>
  <c r="E33" i="2"/>
  <c r="Q33" i="2" s="1" a="1"/>
  <c r="Q33" i="2" s="1"/>
  <c r="E32" i="2"/>
  <c r="N32" i="2" s="1" a="1"/>
  <c r="N32" i="2" s="1"/>
  <c r="P32" i="2" s="1"/>
  <c r="E31" i="2"/>
  <c r="O31" i="2" s="1" a="1"/>
  <c r="O31" i="2" s="1"/>
  <c r="E30" i="2"/>
  <c r="Q30" i="2" s="1" a="1"/>
  <c r="Q30" i="2" s="1"/>
  <c r="E37" i="2"/>
  <c r="E36" i="2"/>
  <c r="Q36" i="2" s="1" a="1"/>
  <c r="Q36" i="2" s="1"/>
  <c r="E29" i="2"/>
  <c r="Q29" i="2" s="1" a="1"/>
  <c r="Q29" i="2" s="1"/>
  <c r="E13" i="2"/>
  <c r="E21" i="2"/>
  <c r="Q21" i="2" s="1" a="1"/>
  <c r="Q21" i="2" s="1"/>
  <c r="E27" i="2"/>
  <c r="E26" i="2"/>
  <c r="Q26" i="2" s="1" a="1"/>
  <c r="Q26" i="2" s="1"/>
  <c r="E25" i="2"/>
  <c r="O25" i="2" s="1" a="1"/>
  <c r="O25" i="2" s="1"/>
  <c r="E23" i="2"/>
  <c r="E19" i="2"/>
  <c r="E18" i="2"/>
  <c r="E20" i="2"/>
  <c r="N20" i="2" s="1" a="1"/>
  <c r="N20" i="2" s="1"/>
  <c r="P20" i="2" s="1"/>
  <c r="E35" i="2"/>
  <c r="E17" i="2"/>
  <c r="E16" i="2"/>
  <c r="N16" i="2" s="1" a="1"/>
  <c r="N16" i="2" s="1"/>
  <c r="P16" i="2" s="1"/>
  <c r="E12" i="2"/>
  <c r="E15" i="2"/>
  <c r="Q15" i="2" s="1" a="1"/>
  <c r="Q15" i="2" s="1"/>
  <c r="E11" i="2"/>
  <c r="Q11" i="2" s="1" a="1"/>
  <c r="Q11" i="2" s="1"/>
  <c r="E14" i="2"/>
  <c r="Q14" i="2" s="1" a="1"/>
  <c r="Q14" i="2" s="1"/>
  <c r="E9" i="2"/>
  <c r="Q9" i="2" s="1" a="1"/>
  <c r="Q9" i="2" s="1"/>
  <c r="E10" i="2"/>
  <c r="M10" i="2" s="1"/>
  <c r="E8" i="2"/>
  <c r="N8" i="2" s="1" a="1"/>
  <c r="N8" i="2" s="1"/>
  <c r="P8" i="2" s="1"/>
  <c r="E7" i="2"/>
  <c r="E5" i="2"/>
  <c r="M5" i="2" s="1"/>
  <c r="E4" i="2"/>
  <c r="Q4" i="2" s="1" a="1"/>
  <c r="Q4" i="2" s="1"/>
  <c r="E6" i="2"/>
  <c r="Q6" i="2" s="1" a="1"/>
  <c r="Q6" i="2" s="1"/>
  <c r="E3" i="2"/>
  <c r="Q3" i="2" s="1" a="1"/>
  <c r="Q3" i="2" s="1"/>
  <c r="E41" i="1"/>
  <c r="Q41" i="1" s="1" a="1"/>
  <c r="Q41" i="1" s="1"/>
  <c r="E40" i="1"/>
  <c r="E39" i="1"/>
  <c r="E38" i="1"/>
  <c r="E37" i="1"/>
  <c r="M37" i="1" s="1"/>
  <c r="E36" i="1"/>
  <c r="E35" i="1"/>
  <c r="E34" i="1"/>
  <c r="Q34" i="1" s="1" a="1"/>
  <c r="Q34" i="1" s="1"/>
  <c r="E33" i="1"/>
  <c r="Q33" i="1" s="1" a="1"/>
  <c r="Q33" i="1" s="1"/>
  <c r="E32" i="1"/>
  <c r="E31" i="1"/>
  <c r="Q31" i="1" s="1" a="1"/>
  <c r="Q31" i="1" s="1"/>
  <c r="E30" i="1"/>
  <c r="E29" i="1"/>
  <c r="E28" i="1"/>
  <c r="E27" i="1"/>
  <c r="O27" i="1" s="1" a="1"/>
  <c r="O27" i="1" s="1"/>
  <c r="E26" i="1"/>
  <c r="O26" i="1" s="1" a="1"/>
  <c r="O26" i="1" s="1"/>
  <c r="E15" i="1"/>
  <c r="N15" i="1" s="1" a="1"/>
  <c r="N15" i="1" s="1"/>
  <c r="P15" i="1" s="1"/>
  <c r="E23" i="1"/>
  <c r="E22" i="1"/>
  <c r="E20" i="1"/>
  <c r="E25" i="1"/>
  <c r="Q25" i="1" s="1" a="1"/>
  <c r="Q25" i="1" s="1"/>
  <c r="E24" i="1"/>
  <c r="E11" i="1"/>
  <c r="E21" i="1"/>
  <c r="E19" i="1"/>
  <c r="E18" i="1"/>
  <c r="M18" i="1" s="1"/>
  <c r="E17" i="1"/>
  <c r="E12" i="1"/>
  <c r="E16" i="1"/>
  <c r="Q16" i="1" s="1" a="1"/>
  <c r="Q16" i="1" s="1"/>
  <c r="E14" i="1"/>
  <c r="Q14" i="1" s="1" a="1"/>
  <c r="Q14" i="1" s="1"/>
  <c r="E13" i="1"/>
  <c r="M13" i="1" s="1"/>
  <c r="E10" i="1"/>
  <c r="E9" i="1"/>
  <c r="O9" i="1" s="1" a="1"/>
  <c r="O9" i="1" s="1"/>
  <c r="E8" i="1"/>
  <c r="E6" i="1"/>
  <c r="E7" i="1"/>
  <c r="E5" i="1"/>
  <c r="E4" i="1"/>
  <c r="O6" i="14" a="1"/>
  <c r="O6" i="14" s="1"/>
  <c r="O4" i="14" a="1"/>
  <c r="O4" i="14" s="1"/>
  <c r="O3" i="14" a="1"/>
  <c r="O3" i="14" s="1"/>
  <c r="O9" i="13" a="1"/>
  <c r="O9" i="13" s="1"/>
  <c r="O12" i="13" a="1"/>
  <c r="O12" i="13" s="1"/>
  <c r="O3" i="11" a="1"/>
  <c r="O3" i="11" s="1"/>
  <c r="O41" i="10" a="1"/>
  <c r="O41" i="10" s="1"/>
  <c r="O39" i="10" a="1"/>
  <c r="O39" i="10" s="1"/>
  <c r="O22" i="10" a="1"/>
  <c r="O22" i="10" s="1"/>
  <c r="O9" i="10" a="1"/>
  <c r="O9" i="10" s="1"/>
  <c r="O7" i="10" a="1"/>
  <c r="O7" i="10" s="1"/>
  <c r="O30" i="8" a="1"/>
  <c r="O30" i="8" s="1"/>
  <c r="O12" i="7" a="1"/>
  <c r="O12" i="7" s="1"/>
  <c r="O11" i="7" a="1"/>
  <c r="O11" i="7" s="1"/>
  <c r="O9" i="7" a="1"/>
  <c r="O9" i="7" s="1"/>
  <c r="O4" i="7" a="1"/>
  <c r="O4" i="7" s="1"/>
  <c r="O41" i="6" a="1"/>
  <c r="O41" i="6" s="1"/>
  <c r="P41" i="6" s="1"/>
  <c r="O32" i="6" a="1"/>
  <c r="O32" i="6" s="1"/>
  <c r="O28" i="6" a="1"/>
  <c r="O28" i="6" s="1"/>
  <c r="O29" i="6" a="1"/>
  <c r="O29" i="6" s="1"/>
  <c r="O16" i="5" a="1"/>
  <c r="O16" i="5" s="1"/>
  <c r="O13" i="5" a="1"/>
  <c r="O13" i="5" s="1"/>
  <c r="O6" i="5" a="1"/>
  <c r="O6" i="5" s="1"/>
  <c r="O39" i="4" a="1"/>
  <c r="O39" i="4" s="1"/>
  <c r="O14" i="4" a="1"/>
  <c r="O14" i="4" s="1"/>
  <c r="O35" i="4" a="1"/>
  <c r="O35" i="4" s="1"/>
  <c r="O3" i="4" a="1"/>
  <c r="O3" i="4" s="1"/>
  <c r="O19" i="3" a="1"/>
  <c r="O19" i="3" s="1"/>
  <c r="O18" i="3" a="1"/>
  <c r="O18" i="3" s="1"/>
  <c r="O16" i="3" a="1"/>
  <c r="O16" i="3" s="1"/>
  <c r="O14" i="3" a="1"/>
  <c r="O14" i="3" s="1"/>
  <c r="O10" i="3" a="1"/>
  <c r="O10" i="3" s="1"/>
  <c r="O3" i="3" a="1"/>
  <c r="O3" i="3" s="1"/>
  <c r="O36" i="1" a="1"/>
  <c r="O36" i="1" s="1"/>
  <c r="O15" i="1" a="1"/>
  <c r="O15" i="1" s="1"/>
  <c r="O3" i="1" a="1"/>
  <c r="O3" i="1" s="1"/>
  <c r="O22" i="2" a="1"/>
  <c r="O22" i="2" s="1"/>
  <c r="O24" i="2" a="1"/>
  <c r="O24" i="2" s="1"/>
  <c r="O33" i="2" a="1"/>
  <c r="O33" i="2" s="1"/>
  <c r="O18" i="2" a="1"/>
  <c r="O18" i="2" s="1"/>
  <c r="O20" i="2" a="1"/>
  <c r="O20" i="2" s="1"/>
  <c r="O35" i="2" a="1"/>
  <c r="O35" i="2" s="1"/>
  <c r="O15" i="2" a="1"/>
  <c r="O15" i="2" s="1"/>
  <c r="O9" i="2" a="1"/>
  <c r="O9" i="2" s="1"/>
  <c r="O3" i="2" a="1"/>
  <c r="O3" i="2" s="1"/>
  <c r="N6" i="14" a="1"/>
  <c r="N6" i="14" s="1"/>
  <c r="P6" i="14" s="1"/>
  <c r="N4" i="14" a="1"/>
  <c r="N4" i="14" s="1"/>
  <c r="P4" i="14" s="1"/>
  <c r="N15" i="13" a="1"/>
  <c r="N15" i="13" s="1"/>
  <c r="P15" i="13" s="1"/>
  <c r="N9" i="13" a="1"/>
  <c r="N9" i="13" s="1"/>
  <c r="P9" i="13" s="1"/>
  <c r="N12" i="13" a="1"/>
  <c r="N12" i="13" s="1"/>
  <c r="P12" i="13" s="1"/>
  <c r="N10" i="13" a="1"/>
  <c r="N10" i="13" s="1"/>
  <c r="P10" i="13" s="1"/>
  <c r="N24" i="12" a="1"/>
  <c r="N24" i="12" s="1"/>
  <c r="P24" i="12" s="1"/>
  <c r="N4" i="12" a="1"/>
  <c r="N4" i="12" s="1"/>
  <c r="P4" i="12" s="1"/>
  <c r="N11" i="11" a="1"/>
  <c r="N11" i="11" s="1"/>
  <c r="P11" i="11" s="1"/>
  <c r="N8" i="11" a="1"/>
  <c r="N8" i="11" s="1"/>
  <c r="P8" i="11" s="1"/>
  <c r="N3" i="11" a="1"/>
  <c r="N3" i="11" s="1"/>
  <c r="P3" i="11" s="1"/>
  <c r="N39" i="10" a="1"/>
  <c r="N39" i="10" s="1"/>
  <c r="P39" i="10" s="1"/>
  <c r="N31" i="10" a="1"/>
  <c r="N31" i="10" s="1"/>
  <c r="P31" i="10" s="1"/>
  <c r="N22" i="10" a="1"/>
  <c r="N22" i="10" s="1"/>
  <c r="P22" i="10" s="1"/>
  <c r="N12" i="10" a="1"/>
  <c r="N12" i="10" s="1"/>
  <c r="P12" i="10" s="1"/>
  <c r="N9" i="10" a="1"/>
  <c r="N9" i="10" s="1"/>
  <c r="P9" i="10" s="1"/>
  <c r="N7" i="10" a="1"/>
  <c r="N7" i="10" s="1"/>
  <c r="P7" i="10" s="1"/>
  <c r="N4" i="9" a="1"/>
  <c r="N4" i="9" s="1"/>
  <c r="P4" i="9" s="1"/>
  <c r="N30" i="8" a="1"/>
  <c r="N30" i="8" s="1"/>
  <c r="P30" i="8" s="1"/>
  <c r="N12" i="7" a="1"/>
  <c r="N12" i="7" s="1"/>
  <c r="P12" i="7" s="1"/>
  <c r="N11" i="7" a="1"/>
  <c r="N11" i="7" s="1"/>
  <c r="P11" i="7" s="1"/>
  <c r="N9" i="7" a="1"/>
  <c r="N9" i="7" s="1"/>
  <c r="P9" i="7" s="1"/>
  <c r="N4" i="7" a="1"/>
  <c r="N4" i="7" s="1"/>
  <c r="P4" i="7" s="1"/>
  <c r="N41" i="6" a="1"/>
  <c r="N41" i="6" s="1"/>
  <c r="N40" i="6" a="1"/>
  <c r="N40" i="6" s="1"/>
  <c r="P40" i="6" s="1"/>
  <c r="N33" i="6" a="1"/>
  <c r="N33" i="6" s="1"/>
  <c r="P33" i="6" s="1"/>
  <c r="N32" i="6" a="1"/>
  <c r="N32" i="6" s="1"/>
  <c r="P32" i="6" s="1"/>
  <c r="N28" i="6" a="1"/>
  <c r="N28" i="6" s="1"/>
  <c r="P28" i="6" s="1"/>
  <c r="N26" i="6" a="1"/>
  <c r="N26" i="6" s="1"/>
  <c r="P26" i="6" s="1"/>
  <c r="N19" i="6" a="1"/>
  <c r="N19" i="6" s="1"/>
  <c r="P19" i="6" s="1"/>
  <c r="N15" i="6" a="1"/>
  <c r="N15" i="6" s="1"/>
  <c r="P15" i="6" s="1"/>
  <c r="N16" i="5" a="1"/>
  <c r="N16" i="5" s="1"/>
  <c r="P16" i="5" s="1"/>
  <c r="N11" i="5" a="1"/>
  <c r="N11" i="5" s="1"/>
  <c r="P11" i="5" s="1"/>
  <c r="N13" i="5" a="1"/>
  <c r="N13" i="5" s="1"/>
  <c r="P13" i="5" s="1"/>
  <c r="N8" i="5" a="1"/>
  <c r="N8" i="5" s="1"/>
  <c r="P8" i="5" s="1"/>
  <c r="N6" i="5" a="1"/>
  <c r="N6" i="5" s="1"/>
  <c r="P6" i="5" s="1"/>
  <c r="N39" i="4" a="1"/>
  <c r="N39" i="4" s="1"/>
  <c r="P39" i="4" s="1"/>
  <c r="N35" i="4" a="1"/>
  <c r="N35" i="4" s="1"/>
  <c r="P35" i="4" s="1"/>
  <c r="N19" i="3" a="1"/>
  <c r="N19" i="3" s="1"/>
  <c r="P19" i="3" s="1"/>
  <c r="N17" i="3" a="1"/>
  <c r="N17" i="3" s="1"/>
  <c r="P17" i="3" s="1"/>
  <c r="N16" i="3" a="1"/>
  <c r="N16" i="3" s="1"/>
  <c r="P16" i="3" s="1"/>
  <c r="N14" i="3" a="1"/>
  <c r="N14" i="3" s="1"/>
  <c r="P14" i="3" s="1"/>
  <c r="N10" i="3" a="1"/>
  <c r="N10" i="3" s="1"/>
  <c r="P10" i="3" s="1"/>
  <c r="N3" i="3" a="1"/>
  <c r="N3" i="3" s="1"/>
  <c r="P3" i="3" s="1"/>
  <c r="N41" i="2" a="1"/>
  <c r="N41" i="2" s="1"/>
  <c r="P41" i="2" s="1"/>
  <c r="N22" i="2" a="1"/>
  <c r="N22" i="2" s="1"/>
  <c r="P22" i="2" s="1"/>
  <c r="N28" i="2" a="1"/>
  <c r="N28" i="2" s="1"/>
  <c r="P28" i="2" s="1"/>
  <c r="N24" i="2" a="1"/>
  <c r="N24" i="2" s="1"/>
  <c r="P24" i="2" s="1"/>
  <c r="N33" i="2" a="1"/>
  <c r="N33" i="2" s="1"/>
  <c r="P33" i="2" s="1"/>
  <c r="N23" i="2" a="1"/>
  <c r="N23" i="2" s="1"/>
  <c r="P23" i="2" s="1"/>
  <c r="N18" i="2" a="1"/>
  <c r="N18" i="2" s="1"/>
  <c r="P18" i="2" s="1"/>
  <c r="N35" i="2" a="1"/>
  <c r="N35" i="2" s="1"/>
  <c r="P35" i="2" s="1"/>
  <c r="N15" i="2" a="1"/>
  <c r="N15" i="2" s="1"/>
  <c r="P15" i="2" s="1"/>
  <c r="N11" i="2" a="1"/>
  <c r="N11" i="2" s="1"/>
  <c r="P11" i="2" s="1"/>
  <c r="N9" i="2" a="1"/>
  <c r="N9" i="2" s="1"/>
  <c r="P9" i="2" s="1"/>
  <c r="N7" i="2" a="1"/>
  <c r="N7" i="2" s="1"/>
  <c r="P7" i="2" s="1"/>
  <c r="N3" i="2" a="1"/>
  <c r="N3" i="2" s="1"/>
  <c r="P3" i="2" s="1"/>
  <c r="N19" i="1" a="1"/>
  <c r="N19" i="1" s="1"/>
  <c r="P19" i="1" s="1"/>
  <c r="N9" i="1" a="1"/>
  <c r="N9" i="1" s="1"/>
  <c r="P9" i="1" s="1"/>
  <c r="N3" i="1" a="1"/>
  <c r="N3" i="1" s="1"/>
  <c r="P3" i="1" s="1"/>
  <c r="M6" i="14"/>
  <c r="M4" i="14"/>
  <c r="M5" i="14"/>
  <c r="M12" i="13"/>
  <c r="M11" i="13"/>
  <c r="M9" i="13"/>
  <c r="M28" i="12"/>
  <c r="M20" i="12"/>
  <c r="M24" i="12"/>
  <c r="M13" i="12"/>
  <c r="M8" i="12"/>
  <c r="M4" i="12"/>
  <c r="M15" i="11"/>
  <c r="M8" i="11"/>
  <c r="M5" i="11"/>
  <c r="M3" i="11"/>
  <c r="M42" i="10"/>
  <c r="M41" i="10"/>
  <c r="M39" i="10"/>
  <c r="M22" i="10"/>
  <c r="M12" i="10"/>
  <c r="M7" i="10"/>
  <c r="M8" i="10"/>
  <c r="M30" i="8"/>
  <c r="M22" i="8"/>
  <c r="M27" i="8"/>
  <c r="M16" i="8"/>
  <c r="Q12" i="7" a="1"/>
  <c r="Q12" i="7" s="1"/>
  <c r="M12" i="7"/>
  <c r="Q9" i="7" a="1"/>
  <c r="Q9" i="7" s="1"/>
  <c r="M9" i="7"/>
  <c r="Q11" i="7" a="1"/>
  <c r="Q11" i="7" s="1"/>
  <c r="M11" i="7"/>
  <c r="Q10" i="7" a="1"/>
  <c r="Q10" i="7" s="1"/>
  <c r="Q4" i="7" a="1"/>
  <c r="Q4" i="7" s="1"/>
  <c r="M4" i="7"/>
  <c r="M3" i="7"/>
  <c r="M41" i="6"/>
  <c r="M33" i="6"/>
  <c r="M32" i="6"/>
  <c r="M27" i="6"/>
  <c r="M15" i="6"/>
  <c r="M19" i="6"/>
  <c r="M8" i="6"/>
  <c r="M16" i="5"/>
  <c r="M13" i="5"/>
  <c r="M8" i="5"/>
  <c r="M7" i="5"/>
  <c r="M6" i="5"/>
  <c r="M25" i="4"/>
  <c r="M14" i="4"/>
  <c r="M19" i="3"/>
  <c r="M18" i="3"/>
  <c r="M11" i="3"/>
  <c r="M14" i="3"/>
  <c r="M10" i="3"/>
  <c r="M17" i="3"/>
  <c r="M16" i="3"/>
  <c r="M3" i="3"/>
  <c r="M22" i="2"/>
  <c r="M23" i="2"/>
  <c r="M24" i="2"/>
  <c r="M35" i="2"/>
  <c r="M18" i="2"/>
  <c r="M15" i="2"/>
  <c r="M9" i="2"/>
  <c r="M3" i="2"/>
  <c r="M36" i="1"/>
  <c r="O5" i="14" l="1" a="1"/>
  <c r="O5" i="14" s="1"/>
  <c r="N5" i="14" a="1"/>
  <c r="N5" i="14" s="1"/>
  <c r="P5" i="14" s="1"/>
  <c r="O6" i="13" a="1"/>
  <c r="O6" i="13" s="1"/>
  <c r="N3" i="13" a="1"/>
  <c r="N3" i="13" s="1"/>
  <c r="P3" i="13" s="1"/>
  <c r="N4" i="13" a="1"/>
  <c r="N4" i="13" s="1"/>
  <c r="P4" i="13" s="1"/>
  <c r="O3" i="13" a="1"/>
  <c r="O3" i="13" s="1"/>
  <c r="O4" i="13" a="1"/>
  <c r="O4" i="13" s="1"/>
  <c r="N13" i="12" a="1"/>
  <c r="N13" i="12" s="1"/>
  <c r="P13" i="12" s="1"/>
  <c r="O13" i="11" a="1"/>
  <c r="O13" i="11" s="1"/>
  <c r="M7" i="11"/>
  <c r="N14" i="10" a="1"/>
  <c r="N14" i="10" s="1"/>
  <c r="P14" i="10" s="1"/>
  <c r="O16" i="10" a="1"/>
  <c r="O16" i="10" s="1"/>
  <c r="M16" i="10"/>
  <c r="O8" i="9" a="1"/>
  <c r="O8" i="9" s="1"/>
  <c r="O7" i="9" a="1"/>
  <c r="O7" i="9" s="1"/>
  <c r="N13" i="8" a="1"/>
  <c r="N13" i="8" s="1"/>
  <c r="P13" i="8" s="1"/>
  <c r="O3" i="8" a="1"/>
  <c r="O3" i="8" s="1"/>
  <c r="N3" i="7" a="1"/>
  <c r="N3" i="7" s="1"/>
  <c r="O15" i="6" a="1"/>
  <c r="O15" i="6" s="1"/>
  <c r="M28" i="6"/>
  <c r="N9" i="6" a="1"/>
  <c r="N9" i="6" s="1"/>
  <c r="P9" i="6" s="1"/>
  <c r="M18" i="6"/>
  <c r="N30" i="6" a="1"/>
  <c r="N30" i="6" s="1"/>
  <c r="P30" i="6" s="1"/>
  <c r="O22" i="6" a="1"/>
  <c r="O22" i="6" s="1"/>
  <c r="O26" i="6" a="1"/>
  <c r="O26" i="6" s="1"/>
  <c r="N9" i="5" a="1"/>
  <c r="N9" i="5" s="1"/>
  <c r="P9" i="5" s="1"/>
  <c r="M5" i="5"/>
  <c r="N5" i="5" a="1"/>
  <c r="N5" i="5" s="1"/>
  <c r="P5" i="5" s="1"/>
  <c r="O33" i="4" a="1"/>
  <c r="O33" i="4" s="1"/>
  <c r="O32" i="4" a="1"/>
  <c r="O32" i="4" s="1"/>
  <c r="N34" i="4" a="1"/>
  <c r="N34" i="4" s="1"/>
  <c r="P34" i="4" s="1"/>
  <c r="M35" i="4"/>
  <c r="N21" i="4" a="1"/>
  <c r="N21" i="4" s="1"/>
  <c r="P21" i="4" s="1"/>
  <c r="M3" i="4"/>
  <c r="M43" i="4"/>
  <c r="M10" i="4"/>
  <c r="M33" i="4"/>
  <c r="O9" i="3" a="1"/>
  <c r="O9" i="3" s="1"/>
  <c r="O5" i="3" a="1"/>
  <c r="O5" i="3" s="1"/>
  <c r="O21" i="2" a="1"/>
  <c r="O21" i="2" s="1"/>
  <c r="N10" i="2" a="1"/>
  <c r="N10" i="2" s="1"/>
  <c r="P10" i="2" s="1"/>
  <c r="O41" i="2" a="1"/>
  <c r="O41" i="2" s="1"/>
  <c r="M21" i="2"/>
  <c r="N6" i="2" a="1"/>
  <c r="N6" i="2" s="1"/>
  <c r="P6" i="2" s="1"/>
  <c r="M41" i="2"/>
  <c r="O19" i="2" a="1"/>
  <c r="O19" i="2" s="1"/>
  <c r="O10" i="2" a="1"/>
  <c r="O10" i="2" s="1"/>
  <c r="O38" i="2" a="1"/>
  <c r="O38" i="2" s="1"/>
  <c r="N21" i="2" a="1"/>
  <c r="N21" i="2" s="1"/>
  <c r="P21" i="2" s="1"/>
  <c r="M11" i="1"/>
  <c r="O8" i="1" a="1"/>
  <c r="O8" i="1" s="1"/>
  <c r="O40" i="1" a="1"/>
  <c r="O40" i="1" s="1"/>
  <c r="M39" i="1"/>
  <c r="M14" i="1"/>
  <c r="N31" i="1" a="1"/>
  <c r="N31" i="1" s="1"/>
  <c r="P31" i="1" s="1"/>
  <c r="M33" i="1"/>
  <c r="N12" i="1" a="1"/>
  <c r="N12" i="1" s="1"/>
  <c r="P12" i="1" s="1"/>
  <c r="M19" i="1"/>
  <c r="N36" i="1" a="1"/>
  <c r="N36" i="1" s="1"/>
  <c r="P36" i="1" s="1"/>
  <c r="N17" i="1" a="1"/>
  <c r="N17" i="1" s="1"/>
  <c r="P17" i="1" s="1"/>
  <c r="M32" i="1"/>
  <c r="O17" i="4" a="1"/>
  <c r="O17" i="4" s="1"/>
  <c r="Q10" i="4" a="1"/>
  <c r="Q10" i="4" s="1"/>
  <c r="N11" i="4" a="1"/>
  <c r="N11" i="4" s="1"/>
  <c r="P11" i="4" s="1"/>
  <c r="O13" i="4" a="1"/>
  <c r="O13" i="4" s="1"/>
  <c r="M9" i="4"/>
  <c r="O25" i="4" a="1"/>
  <c r="O25" i="4" s="1"/>
  <c r="M11" i="4"/>
  <c r="N25" i="4" a="1"/>
  <c r="N25" i="4" s="1"/>
  <c r="P25" i="4" s="1"/>
  <c r="O10" i="4" a="1"/>
  <c r="O10" i="4" s="1"/>
  <c r="N6" i="4" a="1"/>
  <c r="N6" i="4" s="1"/>
  <c r="P6" i="4" s="1"/>
  <c r="N18" i="4" a="1"/>
  <c r="N18" i="4" s="1"/>
  <c r="P18" i="4" s="1"/>
  <c r="O20" i="4" a="1"/>
  <c r="O20" i="4" s="1"/>
  <c r="N20" i="4" a="1"/>
  <c r="N20" i="4" s="1"/>
  <c r="P20" i="4" s="1"/>
  <c r="O43" i="4" a="1"/>
  <c r="O43" i="4" s="1"/>
  <c r="Q35" i="4" a="1"/>
  <c r="Q35" i="4" s="1"/>
  <c r="O7" i="4" a="1"/>
  <c r="O7" i="4" s="1"/>
  <c r="O31" i="4" a="1"/>
  <c r="O31" i="4" s="1"/>
  <c r="N42" i="4" a="1"/>
  <c r="N42" i="4" s="1"/>
  <c r="P42" i="4" s="1"/>
  <c r="N43" i="4" a="1"/>
  <c r="N43" i="4" s="1"/>
  <c r="P43" i="4" s="1"/>
  <c r="M39" i="4"/>
  <c r="M8" i="4"/>
  <c r="M44" i="4"/>
  <c r="O16" i="4" a="1"/>
  <c r="O16" i="4" s="1"/>
  <c r="O29" i="4" a="1"/>
  <c r="O29" i="4" s="1"/>
  <c r="Q35" i="2" a="1"/>
  <c r="Q35" i="2" s="1"/>
  <c r="Q17" i="2" a="1"/>
  <c r="Q17" i="2" s="1"/>
  <c r="O12" i="2" a="1"/>
  <c r="O12" i="2" s="1"/>
  <c r="N3" i="14" a="1"/>
  <c r="N3" i="14" s="1"/>
  <c r="P3" i="14" s="1"/>
  <c r="M3" i="14"/>
  <c r="O5" i="13" a="1"/>
  <c r="O5" i="13" s="1"/>
  <c r="M15" i="13"/>
  <c r="O8" i="13" a="1"/>
  <c r="O8" i="13" s="1"/>
  <c r="O15" i="13" a="1"/>
  <c r="O15" i="13" s="1"/>
  <c r="N11" i="12" a="1"/>
  <c r="N11" i="12" s="1"/>
  <c r="P11" i="12" s="1"/>
  <c r="N23" i="12" a="1"/>
  <c r="N23" i="12" s="1"/>
  <c r="P23" i="12" s="1"/>
  <c r="N27" i="12" a="1"/>
  <c r="N27" i="12" s="1"/>
  <c r="P27" i="12" s="1"/>
  <c r="N10" i="12" a="1"/>
  <c r="N10" i="12" s="1"/>
  <c r="P10" i="12" s="1"/>
  <c r="O11" i="12" a="1"/>
  <c r="O11" i="12" s="1"/>
  <c r="O27" i="12" a="1"/>
  <c r="O27" i="12" s="1"/>
  <c r="O28" i="12" a="1"/>
  <c r="O28" i="12" s="1"/>
  <c r="M26" i="12"/>
  <c r="M10" i="12"/>
  <c r="M27" i="12"/>
  <c r="Q12" i="11" a="1"/>
  <c r="Q12" i="11" s="1"/>
  <c r="O9" i="11" a="1"/>
  <c r="O9" i="11" s="1"/>
  <c r="O11" i="11" a="1"/>
  <c r="O11" i="11" s="1"/>
  <c r="Q7" i="11" a="1"/>
  <c r="Q7" i="11" s="1"/>
  <c r="O12" i="11" a="1"/>
  <c r="O12" i="11" s="1"/>
  <c r="N9" i="11" a="1"/>
  <c r="N9" i="11" s="1"/>
  <c r="P9" i="11" s="1"/>
  <c r="Q4" i="11" a="1"/>
  <c r="Q4" i="11" s="1"/>
  <c r="M9" i="11"/>
  <c r="N12" i="11" a="1"/>
  <c r="N12" i="11" s="1"/>
  <c r="P12" i="11" s="1"/>
  <c r="Q10" i="11" a="1"/>
  <c r="Q10" i="11" s="1"/>
  <c r="N6" i="10" a="1"/>
  <c r="N6" i="10" s="1"/>
  <c r="P6" i="10" s="1"/>
  <c r="N38" i="10" a="1"/>
  <c r="N38" i="10" s="1"/>
  <c r="P38" i="10" s="1"/>
  <c r="O13" i="10" a="1"/>
  <c r="O13" i="10" s="1"/>
  <c r="O32" i="10" a="1"/>
  <c r="O32" i="10" s="1"/>
  <c r="P32" i="10" s="1"/>
  <c r="M7" i="9"/>
  <c r="M8" i="9"/>
  <c r="M9" i="9"/>
  <c r="N7" i="9" a="1"/>
  <c r="N7" i="9" s="1"/>
  <c r="P7" i="9" s="1"/>
  <c r="M6" i="9"/>
  <c r="N8" i="9" a="1"/>
  <c r="N8" i="9" s="1"/>
  <c r="P8" i="9" s="1"/>
  <c r="N9" i="9" a="1"/>
  <c r="N9" i="9" s="1"/>
  <c r="P9" i="9" s="1"/>
  <c r="N6" i="9" a="1"/>
  <c r="N6" i="9" s="1"/>
  <c r="P6" i="9" s="1"/>
  <c r="O9" i="9" a="1"/>
  <c r="O9" i="9" s="1"/>
  <c r="O8" i="8" a="1"/>
  <c r="O8" i="8" s="1"/>
  <c r="O7" i="8" a="1"/>
  <c r="O7" i="8" s="1"/>
  <c r="O3" i="7" a="1"/>
  <c r="O3" i="7" s="1"/>
  <c r="P3" i="7" s="1"/>
  <c r="Q25" i="6" a="1"/>
  <c r="Q25" i="6" s="1"/>
  <c r="N35" i="6" a="1"/>
  <c r="N35" i="6" s="1"/>
  <c r="P35" i="6" s="1"/>
  <c r="M10" i="6"/>
  <c r="M12" i="6"/>
  <c r="N10" i="6" a="1"/>
  <c r="N10" i="6" s="1"/>
  <c r="P10" i="6" s="1"/>
  <c r="O9" i="6" a="1"/>
  <c r="O9" i="6" s="1"/>
  <c r="O12" i="6" a="1"/>
  <c r="O12" i="6" s="1"/>
  <c r="Q23" i="6" a="1"/>
  <c r="Q23" i="6" s="1"/>
  <c r="N14" i="6" a="1"/>
  <c r="N14" i="6" s="1"/>
  <c r="P14" i="6" s="1"/>
  <c r="M5" i="6"/>
  <c r="M24" i="6"/>
  <c r="O36" i="6" a="1"/>
  <c r="O36" i="6" s="1"/>
  <c r="N6" i="6" a="1"/>
  <c r="N6" i="6" s="1"/>
  <c r="P6" i="6" s="1"/>
  <c r="N18" i="6" a="1"/>
  <c r="N18" i="6" s="1"/>
  <c r="P18" i="6" s="1"/>
  <c r="M13" i="6"/>
  <c r="O4" i="6" a="1"/>
  <c r="O4" i="6" s="1"/>
  <c r="O38" i="6" a="1"/>
  <c r="O38" i="6" s="1"/>
  <c r="M30" i="6"/>
  <c r="O31" i="6" a="1"/>
  <c r="O31" i="6" s="1"/>
  <c r="N31" i="6" a="1"/>
  <c r="N31" i="6" s="1"/>
  <c r="P31" i="6" s="1"/>
  <c r="N39" i="6" a="1"/>
  <c r="N39" i="6" s="1"/>
  <c r="P39" i="6" s="1"/>
  <c r="M7" i="6"/>
  <c r="M14" i="5"/>
  <c r="O9" i="5" a="1"/>
  <c r="O9" i="5" s="1"/>
  <c r="N14" i="5" a="1"/>
  <c r="N14" i="5" s="1"/>
  <c r="P14" i="5" s="1"/>
  <c r="M9" i="5"/>
  <c r="M21" i="4"/>
  <c r="N28" i="4" a="1"/>
  <c r="N28" i="4" s="1"/>
  <c r="P28" i="4" s="1"/>
  <c r="M5" i="4"/>
  <c r="O34" i="4" a="1"/>
  <c r="O34" i="4" s="1"/>
  <c r="O21" i="4" a="1"/>
  <c r="O21" i="4" s="1"/>
  <c r="N38" i="4" a="1"/>
  <c r="N38" i="4" s="1"/>
  <c r="P38" i="4" s="1"/>
  <c r="M22" i="4"/>
  <c r="M18" i="4"/>
  <c r="O22" i="4" a="1"/>
  <c r="O22" i="4" s="1"/>
  <c r="N32" i="4" a="1"/>
  <c r="N32" i="4" s="1"/>
  <c r="P32" i="4" s="1"/>
  <c r="M20" i="4"/>
  <c r="M32" i="4"/>
  <c r="N22" i="4" a="1"/>
  <c r="N22" i="4" s="1"/>
  <c r="P22" i="4" s="1"/>
  <c r="O28" i="4" a="1"/>
  <c r="O28" i="4" s="1"/>
  <c r="Q34" i="4" a="1"/>
  <c r="Q34" i="4" s="1"/>
  <c r="Q18" i="4" a="1"/>
  <c r="Q18" i="4" s="1"/>
  <c r="Q20" i="4" a="1"/>
  <c r="Q20" i="4" s="1"/>
  <c r="O20" i="3" a="1"/>
  <c r="O20" i="3" s="1"/>
  <c r="M4" i="3"/>
  <c r="N20" i="3" a="1"/>
  <c r="N20" i="3" s="1"/>
  <c r="P20" i="3" s="1"/>
  <c r="O7" i="3" a="1"/>
  <c r="O7" i="3" s="1"/>
  <c r="M20" i="3"/>
  <c r="O4" i="3" a="1"/>
  <c r="O4" i="3" s="1"/>
  <c r="O12" i="3" a="1"/>
  <c r="O12" i="3" s="1"/>
  <c r="N4" i="3" a="1"/>
  <c r="N4" i="3" s="1"/>
  <c r="P4" i="3" s="1"/>
  <c r="O28" i="2" a="1"/>
  <c r="O28" i="2" s="1"/>
  <c r="N4" i="2" a="1"/>
  <c r="N4" i="2" s="1"/>
  <c r="P4" i="2" s="1"/>
  <c r="O6" i="2" a="1"/>
  <c r="O6" i="2" s="1"/>
  <c r="Q34" i="2" a="1"/>
  <c r="Q34" i="2" s="1"/>
  <c r="O27" i="2" a="1"/>
  <c r="O27" i="2" s="1"/>
  <c r="M39" i="2"/>
  <c r="O23" i="2" a="1"/>
  <c r="O23" i="2" s="1"/>
  <c r="M7" i="2"/>
  <c r="O26" i="2" a="1"/>
  <c r="O26" i="2" s="1"/>
  <c r="M28" i="2"/>
  <c r="N23" i="1" a="1"/>
  <c r="N23" i="1" s="1"/>
  <c r="P23" i="1" s="1"/>
  <c r="M29" i="1"/>
  <c r="M30" i="1"/>
  <c r="M41" i="1"/>
  <c r="O21" i="1" a="1"/>
  <c r="O21" i="1" s="1"/>
  <c r="Q24" i="1" a="1"/>
  <c r="Q24" i="1" s="1"/>
  <c r="N41" i="1" a="1"/>
  <c r="N41" i="1" s="1"/>
  <c r="P41" i="1" s="1"/>
  <c r="O11" i="1" a="1"/>
  <c r="O11" i="1" s="1"/>
  <c r="O35" i="1" a="1"/>
  <c r="O35" i="1" s="1"/>
  <c r="O18" i="1" a="1"/>
  <c r="O18" i="1" s="1"/>
  <c r="O41" i="1" a="1"/>
  <c r="O41" i="1" s="1"/>
  <c r="O37" i="1" a="1"/>
  <c r="O37" i="1" s="1"/>
  <c r="O20" i="1" a="1"/>
  <c r="O20" i="1" s="1"/>
  <c r="M9" i="1"/>
  <c r="O5" i="1" a="1"/>
  <c r="O5" i="1" s="1"/>
  <c r="N7" i="1" a="1"/>
  <c r="N7" i="1" s="1"/>
  <c r="P7" i="1" s="1"/>
  <c r="M16" i="1"/>
  <c r="O14" i="1" a="1"/>
  <c r="O14" i="1" s="1"/>
  <c r="O22" i="1" a="1"/>
  <c r="O22" i="1" s="1"/>
  <c r="O39" i="1" a="1"/>
  <c r="O39" i="1" s="1"/>
  <c r="M26" i="1"/>
  <c r="N11" i="1" a="1"/>
  <c r="N11" i="1" s="1"/>
  <c r="P11" i="1" s="1"/>
  <c r="O13" i="1" a="1"/>
  <c r="O13" i="1" s="1"/>
  <c r="N25" i="1" a="1"/>
  <c r="N25" i="1" s="1"/>
  <c r="P25" i="1" s="1"/>
  <c r="M28" i="1"/>
  <c r="O33" i="1" a="1"/>
  <c r="O33" i="1" s="1"/>
  <c r="O32" i="1" a="1"/>
  <c r="O32" i="1" s="1"/>
  <c r="Q28" i="6" a="1"/>
  <c r="Q28" i="6" s="1"/>
  <c r="O16" i="6" a="1"/>
  <c r="O16" i="6" s="1"/>
  <c r="Q14" i="13" a="1"/>
  <c r="Q14" i="13" s="1"/>
  <c r="Q13" i="13" a="1"/>
  <c r="Q13" i="13" s="1"/>
  <c r="Q10" i="13" a="1"/>
  <c r="Q10" i="13" s="1"/>
  <c r="M14" i="13"/>
  <c r="N6" i="13" a="1"/>
  <c r="N6" i="13" s="1"/>
  <c r="P6" i="13" s="1"/>
  <c r="N7" i="13" a="1"/>
  <c r="N7" i="13" s="1"/>
  <c r="P7" i="13" s="1"/>
  <c r="N8" i="13" a="1"/>
  <c r="N8" i="13" s="1"/>
  <c r="P8" i="13" s="1"/>
  <c r="Q6" i="13" a="1"/>
  <c r="Q6" i="13" s="1"/>
  <c r="M6" i="13"/>
  <c r="M8" i="13"/>
  <c r="M10" i="13"/>
  <c r="Q4" i="13" a="1"/>
  <c r="Q4" i="13" s="1"/>
  <c r="Q5" i="13" a="1"/>
  <c r="Q5" i="13" s="1"/>
  <c r="Q28" i="12" a="1"/>
  <c r="Q28" i="12" s="1"/>
  <c r="N15" i="12" a="1"/>
  <c r="N15" i="12" s="1"/>
  <c r="P15" i="12" s="1"/>
  <c r="N25" i="12" a="1"/>
  <c r="N25" i="12" s="1"/>
  <c r="P25" i="12" s="1"/>
  <c r="Q3" i="12" a="1"/>
  <c r="Q3" i="12" s="1"/>
  <c r="Q21" i="12" a="1"/>
  <c r="Q21" i="12" s="1"/>
  <c r="Q7" i="12" a="1"/>
  <c r="Q7" i="12" s="1"/>
  <c r="N22" i="12" a="1"/>
  <c r="N22" i="12" s="1"/>
  <c r="P22" i="12" s="1"/>
  <c r="O23" i="12" a="1"/>
  <c r="O23" i="12" s="1"/>
  <c r="O15" i="11" a="1"/>
  <c r="O15" i="11" s="1"/>
  <c r="Q15" i="11" a="1"/>
  <c r="Q15" i="11" s="1"/>
  <c r="Q14" i="11" a="1"/>
  <c r="Q14" i="11" s="1"/>
  <c r="Q3" i="11" a="1"/>
  <c r="Q3" i="11" s="1"/>
  <c r="M6" i="11"/>
  <c r="O7" i="11" a="1"/>
  <c r="O7" i="11" s="1"/>
  <c r="M11" i="11"/>
  <c r="Q8" i="11" a="1"/>
  <c r="Q8" i="11" s="1"/>
  <c r="Q6" i="11" a="1"/>
  <c r="Q6" i="11" s="1"/>
  <c r="Q5" i="11" a="1"/>
  <c r="Q5" i="11" s="1"/>
  <c r="Q14" i="10" a="1"/>
  <c r="Q14" i="10" s="1"/>
  <c r="Q26" i="10" a="1"/>
  <c r="Q26" i="10" s="1"/>
  <c r="N41" i="10" a="1"/>
  <c r="N41" i="10" s="1"/>
  <c r="P41" i="10" s="1"/>
  <c r="Q22" i="10" a="1"/>
  <c r="Q22" i="10" s="1"/>
  <c r="O28" i="10" a="1"/>
  <c r="O28" i="10" s="1"/>
  <c r="Q16" i="10" a="1"/>
  <c r="Q16" i="10" s="1"/>
  <c r="Q31" i="10" a="1"/>
  <c r="Q31" i="10" s="1"/>
  <c r="O34" i="10" a="1"/>
  <c r="O34" i="10" s="1"/>
  <c r="M19" i="10"/>
  <c r="O35" i="10" a="1"/>
  <c r="O35" i="10" s="1"/>
  <c r="O4" i="10" a="1"/>
  <c r="O4" i="10" s="1"/>
  <c r="Q6" i="9" a="1"/>
  <c r="Q6" i="9" s="1"/>
  <c r="Q5" i="9" a="1"/>
  <c r="Q5" i="9" s="1"/>
  <c r="Q4" i="9" a="1"/>
  <c r="Q4" i="9" s="1"/>
  <c r="Q3" i="9" a="1"/>
  <c r="Q3" i="9" s="1"/>
  <c r="M23" i="8"/>
  <c r="M5" i="8"/>
  <c r="N34" i="8" a="1"/>
  <c r="N34" i="8" s="1"/>
  <c r="P34" i="8" s="1"/>
  <c r="O16" i="8" a="1"/>
  <c r="O16" i="8" s="1"/>
  <c r="N7" i="8" a="1"/>
  <c r="N7" i="8" s="1"/>
  <c r="P7" i="8" s="1"/>
  <c r="Q24" i="8" a="1"/>
  <c r="Q24" i="8" s="1"/>
  <c r="N19" i="8" a="1"/>
  <c r="N19" i="8" s="1"/>
  <c r="P19" i="8" s="1"/>
  <c r="O19" i="8" a="1"/>
  <c r="O19" i="8" s="1"/>
  <c r="Q26" i="8" a="1"/>
  <c r="Q26" i="8" s="1"/>
  <c r="Q12" i="8" a="1"/>
  <c r="Q12" i="8" s="1"/>
  <c r="O34" i="8" a="1"/>
  <c r="O34" i="8" s="1"/>
  <c r="Q30" i="8" a="1"/>
  <c r="Q30" i="8" s="1"/>
  <c r="Q32" i="8" a="1"/>
  <c r="Q32" i="8" s="1"/>
  <c r="N12" i="8" a="1"/>
  <c r="N12" i="8" s="1"/>
  <c r="O13" i="7" a="1"/>
  <c r="O13" i="7" s="1"/>
  <c r="M7" i="7"/>
  <c r="Q3" i="7" a="1"/>
  <c r="Q3" i="7" s="1"/>
  <c r="O8" i="7" a="1"/>
  <c r="O8" i="7" s="1"/>
  <c r="M13" i="7"/>
  <c r="Q13" i="7" a="1"/>
  <c r="Q13" i="7" s="1"/>
  <c r="O6" i="7" a="1"/>
  <c r="O6" i="7" s="1"/>
  <c r="N7" i="7" a="1"/>
  <c r="N7" i="7" s="1"/>
  <c r="P7" i="7" s="1"/>
  <c r="M35" i="6"/>
  <c r="M31" i="6"/>
  <c r="O13" i="6" a="1"/>
  <c r="O13" i="6" s="1"/>
  <c r="O3" i="6" a="1"/>
  <c r="O3" i="6" s="1"/>
  <c r="Q36" i="6" a="1"/>
  <c r="Q36" i="6" s="1"/>
  <c r="O21" i="6" a="1"/>
  <c r="O21" i="6" s="1"/>
  <c r="Q35" i="6" a="1"/>
  <c r="Q35" i="6" s="1"/>
  <c r="O20" i="6" a="1"/>
  <c r="O20" i="6" s="1"/>
  <c r="M29" i="6"/>
  <c r="Q34" i="6" a="1"/>
  <c r="Q34" i="6" s="1"/>
  <c r="N29" i="6" a="1"/>
  <c r="N29" i="6" s="1"/>
  <c r="P29" i="6" s="1"/>
  <c r="O30" i="6" a="1"/>
  <c r="O30" i="6" s="1"/>
  <c r="N23" i="6" a="1"/>
  <c r="N23" i="6" s="1"/>
  <c r="P23" i="6" s="1"/>
  <c r="Q6" i="6" a="1"/>
  <c r="Q6" i="6" s="1"/>
  <c r="O39" i="6" a="1"/>
  <c r="O39" i="6" s="1"/>
  <c r="O14" i="6" a="1"/>
  <c r="O14" i="6" s="1"/>
  <c r="Q5" i="6" a="1"/>
  <c r="Q5" i="6" s="1"/>
  <c r="O40" i="6" a="1"/>
  <c r="O40" i="6" s="1"/>
  <c r="M39" i="6"/>
  <c r="M40" i="6"/>
  <c r="N7" i="6" a="1"/>
  <c r="N7" i="6" s="1"/>
  <c r="P7" i="6" s="1"/>
  <c r="O7" i="6" a="1"/>
  <c r="O7" i="6" s="1"/>
  <c r="Q4" i="6" a="1"/>
  <c r="Q4" i="6" s="1"/>
  <c r="Q10" i="6" a="1"/>
  <c r="Q10" i="6" s="1"/>
  <c r="Q26" i="6" a="1"/>
  <c r="Q26" i="6" s="1"/>
  <c r="N8" i="6" a="1"/>
  <c r="N8" i="6" s="1"/>
  <c r="P8" i="6" s="1"/>
  <c r="O8" i="6" a="1"/>
  <c r="O8" i="6" s="1"/>
  <c r="Q12" i="6" a="1"/>
  <c r="Q12" i="6" s="1"/>
  <c r="Q11" i="6" a="1"/>
  <c r="Q11" i="6" s="1"/>
  <c r="O8" i="5" a="1"/>
  <c r="O8" i="5" s="1"/>
  <c r="Q3" i="5" a="1"/>
  <c r="Q3" i="5" s="1"/>
  <c r="Q4" i="5" a="1"/>
  <c r="Q4" i="5" s="1"/>
  <c r="Q5" i="5" a="1"/>
  <c r="Q5" i="5" s="1"/>
  <c r="Q10" i="5" a="1"/>
  <c r="Q10" i="5" s="1"/>
  <c r="Q6" i="5" a="1"/>
  <c r="Q6" i="5" s="1"/>
  <c r="N7" i="5" a="1"/>
  <c r="N7" i="5" s="1"/>
  <c r="P7" i="5" s="1"/>
  <c r="O6" i="4" a="1"/>
  <c r="O6" i="4" s="1"/>
  <c r="Q21" i="4" a="1"/>
  <c r="Q21" i="4" s="1"/>
  <c r="Q32" i="4" a="1"/>
  <c r="Q32" i="4" s="1"/>
  <c r="O18" i="4" a="1"/>
  <c r="O18" i="4" s="1"/>
  <c r="Q3" i="4" a="1"/>
  <c r="Q3" i="4" s="1"/>
  <c r="Q33" i="4" a="1"/>
  <c r="Q33" i="4" s="1"/>
  <c r="O37" i="4" a="1"/>
  <c r="O37" i="4" s="1"/>
  <c r="O42" i="4" a="1"/>
  <c r="O42" i="4" s="1"/>
  <c r="N12" i="4" a="1"/>
  <c r="N12" i="4" s="1"/>
  <c r="P12" i="4" s="1"/>
  <c r="Q23" i="4" a="1"/>
  <c r="Q23" i="4" s="1"/>
  <c r="M26" i="4"/>
  <c r="Q11" i="4" a="1"/>
  <c r="Q11" i="4" s="1"/>
  <c r="Q12" i="3" a="1"/>
  <c r="Q12" i="3" s="1"/>
  <c r="N6" i="3" a="1"/>
  <c r="N6" i="3" s="1"/>
  <c r="P6" i="3" s="1"/>
  <c r="M12" i="3"/>
  <c r="N12" i="3" a="1"/>
  <c r="N12" i="3" s="1"/>
  <c r="P12" i="3" s="1"/>
  <c r="O17" i="3" a="1"/>
  <c r="O17" i="3" s="1"/>
  <c r="M6" i="3"/>
  <c r="N13" i="2" a="1"/>
  <c r="N13" i="2" s="1"/>
  <c r="P13" i="2" s="1"/>
  <c r="M19" i="2"/>
  <c r="M27" i="2"/>
  <c r="M33" i="2"/>
  <c r="M37" i="2"/>
  <c r="Q37" i="2" a="1"/>
  <c r="Q37" i="2" s="1"/>
  <c r="Q25" i="2" a="1"/>
  <c r="Q25" i="2" s="1"/>
  <c r="N37" i="2" a="1"/>
  <c r="N37" i="2" s="1"/>
  <c r="P37" i="2" s="1"/>
  <c r="M8" i="2"/>
  <c r="O7" i="2" a="1"/>
  <c r="O7" i="2" s="1"/>
  <c r="O39" i="2" a="1"/>
  <c r="O39" i="2" s="1"/>
  <c r="N24" i="1" a="1"/>
  <c r="N24" i="1" s="1"/>
  <c r="P24" i="1" s="1"/>
  <c r="O19" i="1" a="1"/>
  <c r="O19" i="1" s="1"/>
  <c r="Q30" i="1" a="1"/>
  <c r="Q30" i="1" s="1"/>
  <c r="Q23" i="1" a="1"/>
  <c r="Q23" i="1" s="1"/>
  <c r="Q39" i="1" a="1"/>
  <c r="Q39" i="1" s="1"/>
  <c r="O24" i="1" a="1"/>
  <c r="O24" i="1" s="1"/>
  <c r="Q29" i="1" a="1"/>
  <c r="Q29" i="1" s="1"/>
  <c r="O25" i="1" a="1"/>
  <c r="O25" i="1" s="1"/>
  <c r="Q19" i="1" a="1"/>
  <c r="Q19" i="1" s="1"/>
  <c r="Q9" i="1" a="1"/>
  <c r="Q9" i="1" s="1"/>
  <c r="Q22" i="1" a="1"/>
  <c r="Q22" i="1" s="1"/>
  <c r="Q10" i="1" a="1"/>
  <c r="Q10" i="1" s="1"/>
  <c r="N33" i="1" a="1"/>
  <c r="N33" i="1" s="1"/>
  <c r="P33" i="1" s="1"/>
  <c r="Q8" i="1" a="1"/>
  <c r="Q8" i="1" s="1"/>
  <c r="Q7" i="1" a="1"/>
  <c r="Q7" i="1" s="1"/>
  <c r="Q28" i="1" a="1"/>
  <c r="Q28" i="1" s="1"/>
  <c r="Q5" i="1" a="1"/>
  <c r="Q5" i="1" s="1"/>
  <c r="N38" i="1" a="1"/>
  <c r="N38" i="1" s="1"/>
  <c r="P38" i="1" s="1"/>
  <c r="M6" i="1"/>
  <c r="Q40" i="1" a="1"/>
  <c r="Q40" i="1" s="1"/>
  <c r="Q32" i="1" a="1"/>
  <c r="Q32" i="1" s="1"/>
  <c r="Q37" i="1" a="1"/>
  <c r="Q37" i="1" s="1"/>
  <c r="M24" i="1"/>
  <c r="Q35" i="1" a="1"/>
  <c r="Q35" i="1" s="1"/>
  <c r="Q3" i="1" a="1"/>
  <c r="Q3" i="1" s="1"/>
  <c r="M35" i="1"/>
  <c r="M21" i="1"/>
  <c r="Q4" i="1" a="1"/>
  <c r="Q4" i="1" s="1"/>
  <c r="Q36" i="1" a="1"/>
  <c r="Q36" i="1" s="1"/>
  <c r="N26" i="12" a="1"/>
  <c r="N26" i="12" s="1"/>
  <c r="P26" i="12" s="1"/>
  <c r="N16" i="12" a="1"/>
  <c r="N16" i="12" s="1"/>
  <c r="P16" i="12" s="1"/>
  <c r="N6" i="12" a="1"/>
  <c r="N6" i="12" s="1"/>
  <c r="P6" i="12" s="1"/>
  <c r="M6" i="12"/>
  <c r="O6" i="12" a="1"/>
  <c r="O6" i="12" s="1"/>
  <c r="N14" i="12" a="1"/>
  <c r="N14" i="12" s="1"/>
  <c r="P14" i="12" s="1"/>
  <c r="Q5" i="12" a="1"/>
  <c r="Q5" i="12" s="1"/>
  <c r="Q10" i="12" a="1"/>
  <c r="Q10" i="12" s="1"/>
  <c r="Q26" i="12" a="1"/>
  <c r="Q26" i="12" s="1"/>
  <c r="M21" i="12"/>
  <c r="N20" i="12" a="1"/>
  <c r="N20" i="12" s="1"/>
  <c r="P20" i="12" s="1"/>
  <c r="O24" i="12" a="1"/>
  <c r="O24" i="12" s="1"/>
  <c r="M18" i="12"/>
  <c r="N3" i="12" a="1"/>
  <c r="N3" i="12" s="1"/>
  <c r="P3" i="12" s="1"/>
  <c r="Q4" i="12" a="1"/>
  <c r="Q4" i="12" s="1"/>
  <c r="Q11" i="12" a="1"/>
  <c r="Q11" i="12" s="1"/>
  <c r="N21" i="12" a="1"/>
  <c r="N21" i="12" s="1"/>
  <c r="P21" i="12" s="1"/>
  <c r="O20" i="12" a="1"/>
  <c r="O20" i="12" s="1"/>
  <c r="O21" i="12" a="1"/>
  <c r="O21" i="12" s="1"/>
  <c r="M17" i="12"/>
  <c r="M11" i="5"/>
  <c r="Q14" i="5" a="1"/>
  <c r="Q14" i="5" s="1"/>
  <c r="O7" i="5" a="1"/>
  <c r="O7" i="5" s="1"/>
  <c r="O11" i="5" a="1"/>
  <c r="O11" i="5" s="1"/>
  <c r="M12" i="5"/>
  <c r="N18" i="10" a="1"/>
  <c r="N18" i="10" s="1"/>
  <c r="P18" i="10" s="1"/>
  <c r="M30" i="10"/>
  <c r="M11" i="10"/>
  <c r="Q38" i="10" a="1"/>
  <c r="Q38" i="10" s="1"/>
  <c r="Q36" i="10" a="1"/>
  <c r="Q36" i="10" s="1"/>
  <c r="Q6" i="10" a="1"/>
  <c r="Q6" i="10" s="1"/>
  <c r="Q5" i="10" a="1"/>
  <c r="Q5" i="10" s="1"/>
  <c r="M24" i="10"/>
  <c r="Q37" i="10" a="1"/>
  <c r="Q37" i="10" s="1"/>
  <c r="O21" i="10" a="1"/>
  <c r="O21" i="10" s="1"/>
  <c r="O6" i="8" a="1"/>
  <c r="O6" i="8" s="1"/>
  <c r="O22" i="8" a="1"/>
  <c r="O22" i="8" s="1"/>
  <c r="O13" i="8" a="1"/>
  <c r="O13" i="8" s="1"/>
  <c r="O33" i="8" a="1"/>
  <c r="O33" i="8" s="1"/>
  <c r="O23" i="8" a="1"/>
  <c r="O23" i="8" s="1"/>
  <c r="N23" i="8" a="1"/>
  <c r="N23" i="8" s="1"/>
  <c r="P23" i="8" s="1"/>
  <c r="O11" i="8" a="1"/>
  <c r="O11" i="8" s="1"/>
  <c r="O28" i="8" a="1"/>
  <c r="O28" i="8" s="1"/>
  <c r="M12" i="8"/>
  <c r="O5" i="8" a="1"/>
  <c r="O5" i="8" s="1"/>
  <c r="O9" i="8" a="1"/>
  <c r="O9" i="8" s="1"/>
  <c r="M25" i="8"/>
  <c r="O27" i="8" a="1"/>
  <c r="O27" i="8" s="1"/>
  <c r="N4" i="8" a="1"/>
  <c r="N4" i="8" s="1"/>
  <c r="P4" i="8" s="1"/>
  <c r="Q13" i="8" a="1"/>
  <c r="Q13" i="8" s="1"/>
  <c r="M13" i="8"/>
  <c r="M17" i="8"/>
  <c r="Q10" i="3" a="1"/>
  <c r="Q10" i="3" s="1"/>
  <c r="Q23" i="2" a="1"/>
  <c r="Q23" i="2" s="1"/>
  <c r="M27" i="10"/>
  <c r="Q21" i="8" a="1"/>
  <c r="Q21" i="8" s="1"/>
  <c r="Q15" i="6" a="1"/>
  <c r="Q15" i="6" s="1"/>
  <c r="Q9" i="6" a="1"/>
  <c r="Q9" i="6" s="1"/>
  <c r="Q14" i="4" a="1"/>
  <c r="Q14" i="4" s="1"/>
  <c r="Q8" i="3" a="1"/>
  <c r="Q8" i="3" s="1"/>
  <c r="Q10" i="2" a="1"/>
  <c r="Q10" i="2" s="1"/>
  <c r="M4" i="2"/>
  <c r="N11" i="10" a="1"/>
  <c r="N11" i="10" s="1"/>
  <c r="P11" i="10" s="1"/>
  <c r="O27" i="10" a="1"/>
  <c r="O27" i="10" s="1"/>
  <c r="N3" i="10" a="1"/>
  <c r="N3" i="10" s="1"/>
  <c r="P3" i="10" s="1"/>
  <c r="N19" i="10" a="1"/>
  <c r="N19" i="10" s="1"/>
  <c r="P19" i="10" s="1"/>
  <c r="N27" i="10" a="1"/>
  <c r="N27" i="10" s="1"/>
  <c r="P27" i="10" s="1"/>
  <c r="N30" i="10" a="1"/>
  <c r="N30" i="10" s="1"/>
  <c r="P30" i="10" s="1"/>
  <c r="N35" i="10" a="1"/>
  <c r="N35" i="10" s="1"/>
  <c r="P35" i="10" s="1"/>
  <c r="O11" i="10" a="1"/>
  <c r="O11" i="10" s="1"/>
  <c r="M35" i="10"/>
  <c r="Q27" i="1" a="1"/>
  <c r="Q27" i="1" s="1"/>
  <c r="Q26" i="1" a="1"/>
  <c r="Q26" i="1" s="1"/>
  <c r="M3" i="1"/>
  <c r="O23" i="4" a="1"/>
  <c r="O23" i="4" s="1"/>
  <c r="M12" i="4"/>
  <c r="N19" i="4" a="1"/>
  <c r="N19" i="4" s="1"/>
  <c r="P19" i="4" s="1"/>
  <c r="Q26" i="4" a="1"/>
  <c r="Q26" i="4" s="1"/>
  <c r="M40" i="4"/>
  <c r="N23" i="4" a="1"/>
  <c r="N23" i="4" s="1"/>
  <c r="P23" i="4" s="1"/>
  <c r="O26" i="4" a="1"/>
  <c r="O26" i="4" s="1"/>
  <c r="O27" i="4" a="1"/>
  <c r="O27" i="4" s="1"/>
  <c r="M19" i="4"/>
  <c r="M41" i="4"/>
  <c r="M42" i="4"/>
  <c r="N26" i="4" a="1"/>
  <c r="N26" i="4" s="1"/>
  <c r="P26" i="4" s="1"/>
  <c r="O8" i="4" a="1"/>
  <c r="O8" i="4" s="1"/>
  <c r="O9" i="4" a="1"/>
  <c r="O9" i="4" s="1"/>
  <c r="N8" i="4" a="1"/>
  <c r="N8" i="4" s="1"/>
  <c r="P8" i="4" s="1"/>
  <c r="O12" i="4" a="1"/>
  <c r="O12" i="4" s="1"/>
  <c r="M28" i="4"/>
  <c r="O19" i="4" a="1"/>
  <c r="O19" i="4" s="1"/>
  <c r="N9" i="4" a="1"/>
  <c r="N9" i="4" s="1"/>
  <c r="P9" i="4" s="1"/>
  <c r="M23" i="4"/>
  <c r="O40" i="4" a="1"/>
  <c r="O40" i="4" s="1"/>
  <c r="O41" i="4" a="1"/>
  <c r="O41" i="4" s="1"/>
  <c r="N40" i="4" a="1"/>
  <c r="N40" i="4" s="1"/>
  <c r="P40" i="4" s="1"/>
  <c r="N41" i="4" a="1"/>
  <c r="N41" i="4" s="1"/>
  <c r="P41" i="4" s="1"/>
  <c r="N10" i="7" a="1"/>
  <c r="N10" i="7" s="1"/>
  <c r="M10" i="7"/>
  <c r="N4" i="5" a="1"/>
  <c r="N4" i="5" s="1"/>
  <c r="P4" i="5" s="1"/>
  <c r="Q8" i="5" a="1"/>
  <c r="Q8" i="5" s="1"/>
  <c r="Q13" i="5" a="1"/>
  <c r="Q13" i="5" s="1"/>
  <c r="Q12" i="5" a="1"/>
  <c r="Q12" i="5" s="1"/>
  <c r="Q7" i="5" a="1"/>
  <c r="Q7" i="5" s="1"/>
  <c r="O6" i="3" a="1"/>
  <c r="O6" i="3" s="1"/>
  <c r="Q9" i="3" a="1"/>
  <c r="Q9" i="3" s="1"/>
  <c r="M8" i="7"/>
  <c r="N8" i="7" a="1"/>
  <c r="N8" i="7" s="1"/>
  <c r="P8" i="7" s="1"/>
  <c r="Q18" i="3" a="1"/>
  <c r="Q18" i="3" s="1"/>
  <c r="Q11" i="3" a="1"/>
  <c r="Q11" i="3" s="1"/>
  <c r="Q7" i="3" a="1"/>
  <c r="Q7" i="3" s="1"/>
  <c r="Q8" i="7" a="1"/>
  <c r="Q8" i="7" s="1"/>
  <c r="N21" i="3" a="1"/>
  <c r="N21" i="3" s="1"/>
  <c r="P21" i="3" s="1"/>
  <c r="Q21" i="3" a="1"/>
  <c r="Q21" i="3" s="1"/>
  <c r="Q6" i="3" a="1"/>
  <c r="Q6" i="3" s="1"/>
  <c r="M21" i="3"/>
  <c r="Q5" i="3" a="1"/>
  <c r="Q5" i="3" s="1"/>
  <c r="Q17" i="3" a="1"/>
  <c r="Q17" i="3" s="1"/>
  <c r="M5" i="3"/>
  <c r="Q15" i="3" a="1"/>
  <c r="Q15" i="3" s="1"/>
  <c r="Q13" i="3" a="1"/>
  <c r="Q13" i="3" s="1"/>
  <c r="O10" i="11" a="1"/>
  <c r="O10" i="11" s="1"/>
  <c r="O15" i="8" a="1"/>
  <c r="O15" i="8" s="1"/>
  <c r="N15" i="8" a="1"/>
  <c r="N15" i="8" s="1"/>
  <c r="P15" i="8" s="1"/>
  <c r="M9" i="8"/>
  <c r="Q27" i="8" a="1"/>
  <c r="Q27" i="8" s="1"/>
  <c r="M15" i="8"/>
  <c r="Q17" i="8" a="1"/>
  <c r="Q17" i="8" s="1"/>
  <c r="Q10" i="8" a="1"/>
  <c r="Q10" i="8" s="1"/>
  <c r="N27" i="8" a="1"/>
  <c r="N27" i="8" s="1"/>
  <c r="P27" i="8" s="1"/>
  <c r="N17" i="8" a="1"/>
  <c r="N17" i="8" s="1"/>
  <c r="P17" i="8" s="1"/>
  <c r="O17" i="8" a="1"/>
  <c r="O17" i="8" s="1"/>
  <c r="N32" i="8" a="1"/>
  <c r="N32" i="8" s="1"/>
  <c r="P32" i="8" s="1"/>
  <c r="O32" i="8" a="1"/>
  <c r="O32" i="8" s="1"/>
  <c r="M32" i="8"/>
  <c r="N9" i="8" a="1"/>
  <c r="N9" i="8" s="1"/>
  <c r="P9" i="8" s="1"/>
  <c r="M29" i="8"/>
  <c r="Q31" i="8" a="1"/>
  <c r="Q31" i="8" s="1"/>
  <c r="O14" i="8" a="1"/>
  <c r="O14" i="8" s="1"/>
  <c r="Q11" i="8" a="1"/>
  <c r="Q11" i="8" s="1"/>
  <c r="Q8" i="8" a="1"/>
  <c r="Q8" i="8" s="1"/>
  <c r="Q29" i="8" a="1"/>
  <c r="Q29" i="8" s="1"/>
  <c r="Q7" i="8" a="1"/>
  <c r="Q7" i="8" s="1"/>
  <c r="Q28" i="8" a="1"/>
  <c r="Q28" i="8" s="1"/>
  <c r="Q6" i="8" a="1"/>
  <c r="Q6" i="8" s="1"/>
  <c r="N31" i="8" a="1"/>
  <c r="N31" i="8" s="1"/>
  <c r="P31" i="8" s="1"/>
  <c r="Q23" i="8" a="1"/>
  <c r="Q23" i="8" s="1"/>
  <c r="Q4" i="8" a="1"/>
  <c r="Q4" i="8" s="1"/>
  <c r="Q3" i="8" a="1"/>
  <c r="Q3" i="8" s="1"/>
  <c r="O31" i="8" a="1"/>
  <c r="O31" i="8" s="1"/>
  <c r="Q5" i="8" a="1"/>
  <c r="Q5" i="8" s="1"/>
  <c r="M34" i="8"/>
  <c r="M19" i="8"/>
  <c r="M33" i="8"/>
  <c r="Q14" i="8" a="1"/>
  <c r="Q14" i="8" s="1"/>
  <c r="N14" i="8" a="1"/>
  <c r="N14" i="8" s="1"/>
  <c r="P14" i="8" s="1"/>
  <c r="Q18" i="8" a="1"/>
  <c r="Q18" i="8" s="1"/>
  <c r="Q17" i="12" a="1"/>
  <c r="Q17" i="12" s="1"/>
  <c r="O18" i="12" a="1"/>
  <c r="O18" i="12" s="1"/>
  <c r="Q16" i="12" a="1"/>
  <c r="Q16" i="12" s="1"/>
  <c r="Q25" i="12" a="1"/>
  <c r="Q25" i="12" s="1"/>
  <c r="N18" i="12" a="1"/>
  <c r="N18" i="12" s="1"/>
  <c r="P18" i="12" s="1"/>
  <c r="Q15" i="12" a="1"/>
  <c r="Q15" i="12" s="1"/>
  <c r="Q24" i="12" a="1"/>
  <c r="Q24" i="12" s="1"/>
  <c r="Q14" i="12" a="1"/>
  <c r="Q14" i="12" s="1"/>
  <c r="Q13" i="12" a="1"/>
  <c r="Q13" i="12" s="1"/>
  <c r="Q23" i="12" a="1"/>
  <c r="Q23" i="12" s="1"/>
  <c r="O3" i="12" a="1"/>
  <c r="O3" i="12" s="1"/>
  <c r="Q19" i="12" a="1"/>
  <c r="Q19" i="12" s="1"/>
  <c r="Q22" i="12" a="1"/>
  <c r="Q22" i="12" s="1"/>
  <c r="Q9" i="12" a="1"/>
  <c r="Q9" i="12" s="1"/>
  <c r="Q12" i="12" a="1"/>
  <c r="Q12" i="12" s="1"/>
  <c r="M3" i="12"/>
  <c r="Q18" i="12" a="1"/>
  <c r="Q18" i="12" s="1"/>
  <c r="M19" i="12"/>
  <c r="Q35" i="10" a="1"/>
  <c r="Q35" i="10" s="1"/>
  <c r="O3" i="10" a="1"/>
  <c r="O3" i="10" s="1"/>
  <c r="Q34" i="10" a="1"/>
  <c r="Q34" i="10" s="1"/>
  <c r="O19" i="10" a="1"/>
  <c r="O19" i="10" s="1"/>
  <c r="Q33" i="10" a="1"/>
  <c r="Q33" i="10" s="1"/>
  <c r="O23" i="10" a="1"/>
  <c r="O23" i="10" s="1"/>
  <c r="O36" i="10" a="1"/>
  <c r="O36" i="10" s="1"/>
  <c r="Q32" i="10" a="1"/>
  <c r="Q32" i="10" s="1"/>
  <c r="N5" i="10" a="1"/>
  <c r="N5" i="10" s="1"/>
  <c r="P5" i="10" s="1"/>
  <c r="N37" i="10" a="1"/>
  <c r="N37" i="10" s="1"/>
  <c r="P37" i="10" s="1"/>
  <c r="N29" i="10" a="1"/>
  <c r="N29" i="10" s="1"/>
  <c r="P29" i="10" s="1"/>
  <c r="M3" i="10"/>
  <c r="O29" i="10" a="1"/>
  <c r="O29" i="10" s="1"/>
  <c r="Q30" i="10" a="1"/>
  <c r="Q30" i="10" s="1"/>
  <c r="Q42" i="10" a="1"/>
  <c r="Q42" i="10" s="1"/>
  <c r="O40" i="10" a="1"/>
  <c r="O40" i="10" s="1"/>
  <c r="Q41" i="10" a="1"/>
  <c r="Q41" i="10" s="1"/>
  <c r="Q28" i="10" a="1"/>
  <c r="Q28" i="10" s="1"/>
  <c r="Q7" i="10" a="1"/>
  <c r="Q7" i="10" s="1"/>
  <c r="Q40" i="10" a="1"/>
  <c r="Q40" i="10" s="1"/>
  <c r="Q27" i="10" a="1"/>
  <c r="Q27" i="10" s="1"/>
  <c r="Q8" i="10" a="1"/>
  <c r="Q8" i="10" s="1"/>
  <c r="Q20" i="10" a="1"/>
  <c r="Q20" i="10" s="1"/>
  <c r="N25" i="10" a="1"/>
  <c r="N25" i="10" s="1"/>
  <c r="P25" i="10" s="1"/>
  <c r="M26" i="10"/>
  <c r="N20" i="10" a="1"/>
  <c r="N20" i="10" s="1"/>
  <c r="P20" i="10" s="1"/>
  <c r="Q19" i="10" a="1"/>
  <c r="Q19" i="10" s="1"/>
  <c r="Q17" i="10" a="1"/>
  <c r="Q17" i="10" s="1"/>
  <c r="M25" i="10"/>
  <c r="O8" i="10" a="1"/>
  <c r="O8" i="10" s="1"/>
  <c r="M20" i="10"/>
  <c r="O26" i="10" a="1"/>
  <c r="O26" i="10" s="1"/>
  <c r="M32" i="10"/>
  <c r="M15" i="10"/>
  <c r="N40" i="10" a="1"/>
  <c r="N40" i="10" s="1"/>
  <c r="P40" i="10" s="1"/>
  <c r="M31" i="10"/>
  <c r="O14" i="10" a="1"/>
  <c r="O14" i="10" s="1"/>
  <c r="Q10" i="10" a="1"/>
  <c r="Q10" i="10" s="1"/>
  <c r="N26" i="10" a="1"/>
  <c r="N26" i="10" s="1"/>
  <c r="Q13" i="10" a="1"/>
  <c r="Q13" i="10" s="1"/>
  <c r="O20" i="10" a="1"/>
  <c r="O20" i="10" s="1"/>
  <c r="Q11" i="10" a="1"/>
  <c r="Q11" i="10" s="1"/>
  <c r="Q12" i="10" a="1"/>
  <c r="Q12" i="10" s="1"/>
  <c r="Q9" i="10" a="1"/>
  <c r="Q9" i="10" s="1"/>
  <c r="Q18" i="10" a="1"/>
  <c r="Q18" i="10" s="1"/>
  <c r="M17" i="10"/>
  <c r="O31" i="10" a="1"/>
  <c r="O31" i="10" s="1"/>
  <c r="O33" i="10" a="1"/>
  <c r="O33" i="10" s="1"/>
  <c r="N32" i="10" a="1"/>
  <c r="N32" i="10" s="1"/>
  <c r="N33" i="10" a="1"/>
  <c r="N33" i="10" s="1"/>
  <c r="P33" i="10" s="1"/>
  <c r="N34" i="10" a="1"/>
  <c r="N34" i="10" s="1"/>
  <c r="P34" i="10" s="1"/>
  <c r="Q25" i="10" a="1"/>
  <c r="Q25" i="10" s="1"/>
  <c r="M18" i="10"/>
  <c r="Q21" i="10" a="1"/>
  <c r="Q21" i="10" s="1"/>
  <c r="N17" i="10" a="1"/>
  <c r="N17" i="10" s="1"/>
  <c r="P17" i="10" s="1"/>
  <c r="N15" i="10" a="1"/>
  <c r="N15" i="10" s="1"/>
  <c r="P15" i="10" s="1"/>
  <c r="Q4" i="10" a="1"/>
  <c r="Q4" i="10" s="1"/>
  <c r="M14" i="10"/>
  <c r="M34" i="10"/>
  <c r="Q24" i="10" a="1"/>
  <c r="Q24" i="10" s="1"/>
  <c r="Q23" i="10" a="1"/>
  <c r="Q23" i="10" s="1"/>
  <c r="Q22" i="8" a="1"/>
  <c r="Q22" i="8" s="1"/>
  <c r="M24" i="8"/>
  <c r="Q25" i="8" a="1"/>
  <c r="Q25" i="8" s="1"/>
  <c r="N26" i="8" a="1"/>
  <c r="N26" i="8" s="1"/>
  <c r="P26" i="8" s="1"/>
  <c r="Q9" i="8" a="1"/>
  <c r="Q9" i="8" s="1"/>
  <c r="M8" i="8"/>
  <c r="N24" i="8" a="1"/>
  <c r="N24" i="8" s="1"/>
  <c r="P24" i="8" s="1"/>
  <c r="O24" i="8" a="1"/>
  <c r="O24" i="8" s="1"/>
  <c r="Q20" i="8" a="1"/>
  <c r="Q20" i="8" s="1"/>
  <c r="M7" i="8"/>
  <c r="O26" i="8" a="1"/>
  <c r="O26" i="8" s="1"/>
  <c r="Q18" i="6" a="1"/>
  <c r="Q18" i="6" s="1"/>
  <c r="N21" i="6" a="1"/>
  <c r="N21" i="6" s="1"/>
  <c r="P21" i="6" s="1"/>
  <c r="Q24" i="6" a="1"/>
  <c r="Q24" i="6" s="1"/>
  <c r="M22" i="6"/>
  <c r="N22" i="6" a="1"/>
  <c r="N22" i="6" s="1"/>
  <c r="P22" i="6" s="1"/>
  <c r="Q20" i="6" a="1"/>
  <c r="Q20" i="6" s="1"/>
  <c r="O5" i="6" a="1"/>
  <c r="O5" i="6" s="1"/>
  <c r="O34" i="6" a="1"/>
  <c r="O34" i="6" s="1"/>
  <c r="Q21" i="6" a="1"/>
  <c r="Q21" i="6" s="1"/>
  <c r="M23" i="6"/>
  <c r="O35" i="6" a="1"/>
  <c r="O35" i="6" s="1"/>
  <c r="Q19" i="6" a="1"/>
  <c r="Q19" i="6" s="1"/>
  <c r="N5" i="6" a="1"/>
  <c r="N5" i="6" s="1"/>
  <c r="P5" i="6" s="1"/>
  <c r="Q30" i="6" a="1"/>
  <c r="Q30" i="6" s="1"/>
  <c r="Q13" i="6" a="1"/>
  <c r="Q13" i="6" s="1"/>
  <c r="Q17" i="6" a="1"/>
  <c r="Q17" i="6" s="1"/>
  <c r="Q14" i="6" a="1"/>
  <c r="Q14" i="6" s="1"/>
  <c r="Q27" i="6" a="1"/>
  <c r="Q27" i="6" s="1"/>
  <c r="M34" i="6"/>
  <c r="Q16" i="6" a="1"/>
  <c r="Q16" i="6" s="1"/>
  <c r="Q8" i="4" a="1"/>
  <c r="Q8" i="4" s="1"/>
  <c r="M36" i="2"/>
  <c r="O36" i="2" a="1"/>
  <c r="O36" i="2" s="1"/>
  <c r="Q13" i="2" a="1"/>
  <c r="Q13" i="2" s="1"/>
  <c r="O14" i="2" a="1"/>
  <c r="O14" i="2" s="1"/>
  <c r="O29" i="2" a="1"/>
  <c r="O29" i="2" s="1"/>
  <c r="M11" i="2"/>
  <c r="N29" i="2" a="1"/>
  <c r="N29" i="2" s="1"/>
  <c r="P29" i="2" s="1"/>
  <c r="O11" i="2" a="1"/>
  <c r="O11" i="2" s="1"/>
  <c r="N36" i="2" a="1"/>
  <c r="N36" i="2" s="1"/>
  <c r="P36" i="2" s="1"/>
  <c r="Q18" i="2" a="1"/>
  <c r="Q18" i="2" s="1"/>
  <c r="M29" i="2"/>
  <c r="M14" i="2"/>
  <c r="Q19" i="2" a="1"/>
  <c r="Q19" i="2" s="1"/>
  <c r="N14" i="2" a="1"/>
  <c r="N14" i="2" s="1"/>
  <c r="P14" i="2" s="1"/>
  <c r="Q21" i="1" a="1"/>
  <c r="Q21" i="1" s="1"/>
  <c r="O28" i="1" a="1"/>
  <c r="O28" i="1" s="1"/>
  <c r="Q20" i="1" a="1"/>
  <c r="Q20" i="1" s="1"/>
  <c r="N14" i="1" a="1"/>
  <c r="N14" i="1" s="1"/>
  <c r="P14" i="1" s="1"/>
  <c r="N28" i="1" a="1"/>
  <c r="N28" i="1" s="1"/>
  <c r="P28" i="1" s="1"/>
  <c r="Q18" i="1" a="1"/>
  <c r="Q18" i="1" s="1"/>
  <c r="N29" i="1" a="1"/>
  <c r="N29" i="1" s="1"/>
  <c r="P29" i="1" s="1"/>
  <c r="Q17" i="1" a="1"/>
  <c r="Q17" i="1" s="1"/>
  <c r="Q12" i="1" a="1"/>
  <c r="Q12" i="1" s="1"/>
  <c r="M15" i="1"/>
  <c r="Q13" i="1" a="1"/>
  <c r="Q13" i="1" s="1"/>
  <c r="Q11" i="1" a="1"/>
  <c r="Q11" i="1" s="1"/>
  <c r="Q38" i="2" a="1"/>
  <c r="Q38" i="2" s="1"/>
  <c r="Q31" i="4" a="1"/>
  <c r="Q31" i="4" s="1"/>
  <c r="Q4" i="4" a="1"/>
  <c r="Q4" i="4" s="1"/>
  <c r="Q12" i="2" a="1"/>
  <c r="Q12" i="2" s="1"/>
  <c r="Q8" i="2" a="1"/>
  <c r="Q8" i="2" s="1"/>
  <c r="Q29" i="4" a="1"/>
  <c r="Q29" i="4" s="1"/>
  <c r="Q17" i="4" a="1"/>
  <c r="Q17" i="4" s="1"/>
  <c r="N31" i="2" a="1"/>
  <c r="N31" i="2" s="1"/>
  <c r="P31" i="2" s="1"/>
  <c r="Q7" i="2" a="1"/>
  <c r="Q7" i="2" s="1"/>
  <c r="Q36" i="4" a="1"/>
  <c r="Q36" i="4" s="1"/>
  <c r="Q16" i="4" a="1"/>
  <c r="Q16" i="4" s="1"/>
  <c r="Q27" i="4" a="1"/>
  <c r="Q27" i="4" s="1"/>
  <c r="Q32" i="2" a="1"/>
  <c r="Q32" i="2" s="1"/>
  <c r="Q20" i="2" a="1"/>
  <c r="Q20" i="2" s="1"/>
  <c r="Q31" i="2" a="1"/>
  <c r="Q31" i="2" s="1"/>
  <c r="Q38" i="4" a="1"/>
  <c r="Q38" i="4" s="1"/>
  <c r="M15" i="4"/>
  <c r="Q37" i="4" a="1"/>
  <c r="Q37" i="4" s="1"/>
  <c r="Q24" i="4" a="1"/>
  <c r="Q24" i="4" s="1"/>
  <c r="Q30" i="4" a="1"/>
  <c r="Q30" i="4" s="1"/>
  <c r="Q16" i="2" a="1"/>
  <c r="Q16" i="2" s="1"/>
  <c r="M31" i="2"/>
  <c r="Q22" i="2" a="1"/>
  <c r="Q22" i="2" s="1"/>
  <c r="Q5" i="2" a="1"/>
  <c r="Q5" i="2" s="1"/>
  <c r="Q7" i="4" a="1"/>
  <c r="Q7" i="4" s="1"/>
  <c r="M13" i="2"/>
  <c r="Q27" i="2" a="1"/>
  <c r="Q27" i="2" s="1"/>
  <c r="Q5" i="4" a="1"/>
  <c r="Q5" i="4" s="1"/>
  <c r="M16" i="2"/>
  <c r="Q40" i="2" a="1"/>
  <c r="Q40" i="2" s="1"/>
  <c r="M30" i="2"/>
  <c r="Q13" i="4" a="1"/>
  <c r="Q13" i="4" s="1"/>
  <c r="Q39" i="2" a="1"/>
  <c r="Q39" i="2" s="1"/>
  <c r="Q44" i="4" a="1"/>
  <c r="Q44" i="4" s="1"/>
  <c r="M27" i="1"/>
  <c r="Q15" i="1" a="1"/>
  <c r="Q15" i="1" s="1"/>
  <c r="M9" i="10"/>
  <c r="M17" i="2"/>
  <c r="M25" i="1"/>
  <c r="N8" i="12" a="1"/>
  <c r="N8" i="12" s="1"/>
  <c r="P8" i="12" s="1"/>
  <c r="O25" i="12" a="1"/>
  <c r="O25" i="12" s="1"/>
  <c r="N15" i="11" a="1"/>
  <c r="N15" i="11" s="1"/>
  <c r="P15" i="11" s="1"/>
  <c r="O18" i="10" a="1"/>
  <c r="O18" i="10" s="1"/>
  <c r="N42" i="10" a="1"/>
  <c r="N42" i="10" s="1"/>
  <c r="P42" i="10" s="1"/>
  <c r="N15" i="3" a="1"/>
  <c r="N15" i="3" s="1"/>
  <c r="P15" i="3" s="1"/>
  <c r="N17" i="6" a="1"/>
  <c r="N17" i="6" s="1"/>
  <c r="P17" i="6" s="1"/>
  <c r="O7" i="13" a="1"/>
  <c r="O7" i="13" s="1"/>
  <c r="M40" i="2"/>
  <c r="N5" i="9" a="1"/>
  <c r="N5" i="9" s="1"/>
  <c r="P5" i="9" s="1"/>
  <c r="M31" i="4"/>
  <c r="O6" i="1" a="1"/>
  <c r="O6" i="1" s="1"/>
  <c r="M6" i="6"/>
  <c r="M14" i="6"/>
  <c r="M5" i="7"/>
  <c r="N28" i="8" a="1"/>
  <c r="N28" i="8" s="1"/>
  <c r="P28" i="8" s="1"/>
  <c r="N12" i="12" a="1"/>
  <c r="N12" i="12" s="1"/>
  <c r="P12" i="12" s="1"/>
  <c r="O8" i="3" a="1"/>
  <c r="O8" i="3" s="1"/>
  <c r="O5" i="10" a="1"/>
  <c r="O5" i="10" s="1"/>
  <c r="N5" i="7" a="1"/>
  <c r="N5" i="7" s="1"/>
  <c r="P5" i="7" s="1"/>
  <c r="M22" i="1"/>
  <c r="M15" i="3"/>
  <c r="Q5" i="7" a="1"/>
  <c r="Q5" i="7" s="1"/>
  <c r="M4" i="8"/>
  <c r="M11" i="8"/>
  <c r="M4" i="9"/>
  <c r="N39" i="1" a="1"/>
  <c r="N39" i="1" s="1"/>
  <c r="P39" i="1" s="1"/>
  <c r="N26" i="2" a="1"/>
  <c r="N26" i="2" s="1"/>
  <c r="P26" i="2" s="1"/>
  <c r="N8" i="3" a="1"/>
  <c r="N8" i="3" s="1"/>
  <c r="P8" i="3" s="1"/>
  <c r="N36" i="4" a="1"/>
  <c r="N36" i="4" s="1"/>
  <c r="P36" i="4" s="1"/>
  <c r="N15" i="5" a="1"/>
  <c r="N15" i="5" s="1"/>
  <c r="P15" i="5" s="1"/>
  <c r="N37" i="6" a="1"/>
  <c r="N37" i="6" s="1"/>
  <c r="P37" i="6" s="1"/>
  <c r="N24" i="10" a="1"/>
  <c r="N24" i="10" s="1"/>
  <c r="P24" i="10" s="1"/>
  <c r="N13" i="11" a="1"/>
  <c r="N13" i="11" s="1"/>
  <c r="P13" i="11" s="1"/>
  <c r="O16" i="2" a="1"/>
  <c r="O16" i="2" s="1"/>
  <c r="O17" i="1" a="1"/>
  <c r="O17" i="1" s="1"/>
  <c r="O15" i="5" a="1"/>
  <c r="O15" i="5" s="1"/>
  <c r="O18" i="6" a="1"/>
  <c r="O18" i="6" s="1"/>
  <c r="M31" i="1"/>
  <c r="M26" i="2"/>
  <c r="M8" i="3"/>
  <c r="M37" i="6"/>
  <c r="M10" i="10"/>
  <c r="M37" i="10"/>
  <c r="M25" i="12"/>
  <c r="N6" i="1" a="1"/>
  <c r="N6" i="1" s="1"/>
  <c r="P6" i="1" s="1"/>
  <c r="N22" i="1" a="1"/>
  <c r="N22" i="1" s="1"/>
  <c r="P22" i="1" s="1"/>
  <c r="N12" i="5" a="1"/>
  <c r="N12" i="5" s="1"/>
  <c r="P12" i="5" s="1"/>
  <c r="N25" i="8" a="1"/>
  <c r="N25" i="8" s="1"/>
  <c r="P25" i="8" s="1"/>
  <c r="N16" i="13" a="1"/>
  <c r="N16" i="13" s="1"/>
  <c r="P16" i="13" s="1"/>
  <c r="O37" i="6" a="1"/>
  <c r="O37" i="6" s="1"/>
  <c r="O24" i="10" a="1"/>
  <c r="O24" i="10" s="1"/>
  <c r="O5" i="11" a="1"/>
  <c r="O5" i="11" s="1"/>
  <c r="O12" i="12" a="1"/>
  <c r="O12" i="12" s="1"/>
  <c r="O31" i="1" a="1"/>
  <c r="O31" i="1" s="1"/>
  <c r="M16" i="4"/>
  <c r="M15" i="5"/>
  <c r="N39" i="2" a="1"/>
  <c r="N39" i="2" s="1"/>
  <c r="P39" i="2" s="1"/>
  <c r="N16" i="4" a="1"/>
  <c r="N16" i="4" s="1"/>
  <c r="P16" i="4" s="1"/>
  <c r="N3" i="5" a="1"/>
  <c r="N3" i="5" s="1"/>
  <c r="P3" i="5" s="1"/>
  <c r="N27" i="6" a="1"/>
  <c r="N27" i="6" s="1"/>
  <c r="P27" i="6" s="1"/>
  <c r="N10" i="10" a="1"/>
  <c r="N10" i="10" s="1"/>
  <c r="P10" i="10" s="1"/>
  <c r="O8" i="12" a="1"/>
  <c r="O8" i="12" s="1"/>
  <c r="M28" i="8"/>
  <c r="M29" i="10"/>
  <c r="M13" i="11"/>
  <c r="M12" i="12"/>
  <c r="M16" i="13"/>
  <c r="N11" i="8" a="1"/>
  <c r="N11" i="8" s="1"/>
  <c r="P11" i="8" s="1"/>
  <c r="O3" i="5" a="1"/>
  <c r="O3" i="5" s="1"/>
  <c r="O37" i="10" a="1"/>
  <c r="O37" i="10" s="1"/>
  <c r="O16" i="13" a="1"/>
  <c r="O16" i="13" s="1"/>
  <c r="M5" i="10"/>
  <c r="N4" i="4" a="1"/>
  <c r="N4" i="4" s="1"/>
  <c r="P4" i="4" s="1"/>
  <c r="N37" i="4" a="1"/>
  <c r="N37" i="4" s="1"/>
  <c r="P37" i="4" s="1"/>
  <c r="Q6" i="7" a="1"/>
  <c r="Q6" i="7" s="1"/>
  <c r="M13" i="3"/>
  <c r="M4" i="11"/>
  <c r="M3" i="8"/>
  <c r="N22" i="8" a="1"/>
  <c r="N22" i="8" s="1"/>
  <c r="P22" i="8" s="1"/>
  <c r="N32" i="1" a="1"/>
  <c r="N32" i="1" s="1"/>
  <c r="P32" i="1" s="1"/>
  <c r="N7" i="4" a="1"/>
  <c r="N7" i="4" s="1"/>
  <c r="P7" i="4" s="1"/>
  <c r="O4" i="5" a="1"/>
  <c r="O4" i="5" s="1"/>
  <c r="M23" i="10"/>
  <c r="M10" i="11"/>
  <c r="M10" i="5"/>
  <c r="M7" i="3"/>
  <c r="O17" i="2" a="1"/>
  <c r="O17" i="2" s="1"/>
  <c r="O23" i="1" a="1"/>
  <c r="O23" i="1" s="1"/>
  <c r="O12" i="5" a="1"/>
  <c r="O12" i="5" s="1"/>
  <c r="M17" i="4"/>
  <c r="M4" i="5"/>
  <c r="M21" i="10"/>
  <c r="M7" i="13"/>
  <c r="N27" i="2" a="1"/>
  <c r="N27" i="2" s="1"/>
  <c r="P27" i="2" s="1"/>
  <c r="N4" i="6" a="1"/>
  <c r="N4" i="6" s="1"/>
  <c r="P4" i="6" s="1"/>
  <c r="N29" i="8" a="1"/>
  <c r="N29" i="8" s="1"/>
  <c r="P29" i="8" s="1"/>
  <c r="O8" i="2" a="1"/>
  <c r="O8" i="2" s="1"/>
  <c r="O7" i="7" a="1"/>
  <c r="O7" i="7" s="1"/>
  <c r="O29" i="8" a="1"/>
  <c r="O29" i="8" s="1"/>
  <c r="O14" i="11" a="1"/>
  <c r="O14" i="11" s="1"/>
  <c r="M20" i="6"/>
  <c r="M38" i="6"/>
  <c r="N8" i="1" a="1"/>
  <c r="N8" i="1" s="1"/>
  <c r="P8" i="1" s="1"/>
  <c r="N17" i="2" a="1"/>
  <c r="N17" i="2" s="1"/>
  <c r="P17" i="2" s="1"/>
  <c r="N18" i="8" a="1"/>
  <c r="N18" i="8" s="1"/>
  <c r="P18" i="8" s="1"/>
  <c r="O38" i="4" a="1"/>
  <c r="O38" i="4" s="1"/>
  <c r="O6" i="11" a="1"/>
  <c r="O6" i="11" s="1"/>
  <c r="M23" i="1"/>
  <c r="M32" i="2"/>
  <c r="M13" i="4"/>
  <c r="M4" i="6"/>
  <c r="M16" i="6"/>
  <c r="M6" i="8"/>
  <c r="M18" i="8"/>
  <c r="N6" i="8" a="1"/>
  <c r="N6" i="8" s="1"/>
  <c r="P6" i="8" s="1"/>
  <c r="N14" i="11" a="1"/>
  <c r="N14" i="11" s="1"/>
  <c r="P14" i="11" s="1"/>
  <c r="O15" i="10" a="1"/>
  <c r="O15" i="10" s="1"/>
  <c r="O38" i="10" a="1"/>
  <c r="O38" i="10" s="1"/>
  <c r="M8" i="1"/>
  <c r="M40" i="1"/>
  <c r="M5" i="9"/>
  <c r="M6" i="10"/>
  <c r="M13" i="13"/>
  <c r="N40" i="2" a="1"/>
  <c r="N40" i="2" s="1"/>
  <c r="P40" i="2" s="1"/>
  <c r="N13" i="4" a="1"/>
  <c r="N13" i="4" s="1"/>
  <c r="P13" i="4" s="1"/>
  <c r="N38" i="6" a="1"/>
  <c r="N38" i="6" s="1"/>
  <c r="P38" i="6" s="1"/>
  <c r="N6" i="11" a="1"/>
  <c r="N6" i="11" s="1"/>
  <c r="P6" i="11" s="1"/>
  <c r="M17" i="6"/>
  <c r="M9" i="3"/>
  <c r="M7" i="4"/>
  <c r="M38" i="10"/>
  <c r="N40" i="1" a="1"/>
  <c r="N40" i="1" s="1"/>
  <c r="P40" i="1" s="1"/>
  <c r="N31" i="4" a="1"/>
  <c r="N31" i="4" s="1"/>
  <c r="P31" i="4" s="1"/>
  <c r="N16" i="6" a="1"/>
  <c r="N16" i="6" s="1"/>
  <c r="P16" i="6" s="1"/>
  <c r="O32" i="2" a="1"/>
  <c r="O32" i="2" s="1"/>
  <c r="O6" i="10" a="1"/>
  <c r="O6" i="10" s="1"/>
  <c r="N18" i="1" a="1"/>
  <c r="N18" i="1" s="1"/>
  <c r="P18" i="1" s="1"/>
  <c r="N17" i="4" a="1"/>
  <c r="N17" i="4" s="1"/>
  <c r="P17" i="4" s="1"/>
  <c r="N20" i="6" a="1"/>
  <c r="N20" i="6" s="1"/>
  <c r="P20" i="6" s="1"/>
  <c r="N13" i="13" a="1"/>
  <c r="N13" i="13" s="1"/>
  <c r="P13" i="13" s="1"/>
  <c r="O4" i="11" a="1"/>
  <c r="O4" i="11" s="1"/>
  <c r="N5" i="4" a="1"/>
  <c r="N5" i="4" s="1"/>
  <c r="P5" i="4" s="1"/>
  <c r="N15" i="4" a="1"/>
  <c r="N15" i="4" s="1"/>
  <c r="P15" i="4" s="1"/>
  <c r="N24" i="4" a="1"/>
  <c r="N24" i="4" s="1"/>
  <c r="P24" i="4" s="1"/>
  <c r="N27" i="4" a="1"/>
  <c r="N27" i="4" s="1"/>
  <c r="P27" i="4" s="1"/>
  <c r="N30" i="4" a="1"/>
  <c r="N30" i="4" s="1"/>
  <c r="P30" i="4" s="1"/>
  <c r="N44" i="4" a="1"/>
  <c r="N44" i="4" s="1"/>
  <c r="P44" i="4" s="1"/>
  <c r="O38" i="1" a="1"/>
  <c r="O38" i="1" s="1"/>
  <c r="N13" i="3" a="1"/>
  <c r="N13" i="3" s="1"/>
  <c r="P13" i="3" s="1"/>
  <c r="N38" i="2" a="1"/>
  <c r="N38" i="2" s="1"/>
  <c r="P38" i="2" s="1"/>
  <c r="N7" i="3" a="1"/>
  <c r="N7" i="3" s="1"/>
  <c r="P7" i="3" s="1"/>
  <c r="N3" i="8" a="1"/>
  <c r="N3" i="8" s="1"/>
  <c r="P3" i="8" s="1"/>
  <c r="N10" i="11" a="1"/>
  <c r="N10" i="11" s="1"/>
  <c r="P10" i="11" s="1"/>
  <c r="O44" i="4" a="1"/>
  <c r="O44" i="4" s="1"/>
  <c r="M4" i="10"/>
  <c r="N13" i="10" a="1"/>
  <c r="N13" i="10" s="1"/>
  <c r="P13" i="10" s="1"/>
  <c r="N23" i="10" a="1"/>
  <c r="N23" i="10" s="1"/>
  <c r="P23" i="10" s="1"/>
  <c r="N28" i="10" a="1"/>
  <c r="N28" i="10" s="1"/>
  <c r="P28" i="10" s="1"/>
  <c r="N36" i="10" a="1"/>
  <c r="N36" i="10" s="1"/>
  <c r="P36" i="10" s="1"/>
  <c r="M13" i="10"/>
  <c r="O30" i="10" a="1"/>
  <c r="O30" i="10" s="1"/>
  <c r="N21" i="10" a="1"/>
  <c r="N21" i="10" s="1"/>
  <c r="P21" i="10" s="1"/>
  <c r="M28" i="10"/>
  <c r="M36" i="10"/>
  <c r="M6" i="7"/>
  <c r="N6" i="7" a="1"/>
  <c r="N6" i="7" s="1"/>
  <c r="P6" i="7" s="1"/>
  <c r="N9" i="3" a="1"/>
  <c r="N9" i="3" s="1"/>
  <c r="P9" i="3" s="1"/>
  <c r="N11" i="3" a="1"/>
  <c r="N11" i="3" s="1"/>
  <c r="P11" i="3" s="1"/>
  <c r="O3" i="9" a="1"/>
  <c r="O3" i="9" s="1"/>
  <c r="M3" i="9"/>
  <c r="N30" i="1" a="1"/>
  <c r="N30" i="1" s="1"/>
  <c r="P30" i="1" s="1"/>
  <c r="O12" i="1" a="1"/>
  <c r="O12" i="1" s="1"/>
  <c r="M38" i="1"/>
  <c r="N20" i="1" a="1"/>
  <c r="N20" i="1" s="1"/>
  <c r="P20" i="1" s="1"/>
  <c r="O30" i="1" a="1"/>
  <c r="O30" i="1" s="1"/>
  <c r="M12" i="1"/>
  <c r="O7" i="1" a="1"/>
  <c r="O7" i="1" s="1"/>
  <c r="M7" i="1"/>
  <c r="M20" i="1"/>
  <c r="M25" i="2"/>
  <c r="N30" i="2" a="1"/>
  <c r="N30" i="2" s="1"/>
  <c r="P30" i="2" s="1"/>
  <c r="N12" i="2" a="1"/>
  <c r="N12" i="2" s="1"/>
  <c r="P12" i="2" s="1"/>
  <c r="M12" i="2"/>
  <c r="M38" i="2"/>
  <c r="N5" i="2" a="1"/>
  <c r="N5" i="2" s="1"/>
  <c r="P5" i="2" s="1"/>
  <c r="N25" i="2" a="1"/>
  <c r="N25" i="2" s="1"/>
  <c r="P25" i="2" s="1"/>
  <c r="O5" i="2" a="1"/>
  <c r="O5" i="2" s="1"/>
  <c r="O30" i="2" a="1"/>
  <c r="O30" i="2" s="1"/>
  <c r="M24" i="4"/>
  <c r="O30" i="4" a="1"/>
  <c r="O30" i="4" s="1"/>
  <c r="O15" i="4" a="1"/>
  <c r="O15" i="4" s="1"/>
  <c r="M27" i="4"/>
  <c r="O5" i="4" a="1"/>
  <c r="O5" i="4" s="1"/>
  <c r="M4" i="4"/>
  <c r="M36" i="4"/>
  <c r="M29" i="4"/>
  <c r="M37" i="4"/>
  <c r="M3" i="6"/>
  <c r="M36" i="6"/>
  <c r="N3" i="6" a="1"/>
  <c r="N3" i="6" s="1"/>
  <c r="P3" i="6" s="1"/>
  <c r="N11" i="6" a="1"/>
  <c r="N11" i="6" s="1"/>
  <c r="P11" i="6" s="1"/>
  <c r="N24" i="6" a="1"/>
  <c r="N24" i="6" s="1"/>
  <c r="P24" i="6" s="1"/>
  <c r="N25" i="6" a="1"/>
  <c r="N25" i="6" s="1"/>
  <c r="P25" i="6" s="1"/>
  <c r="N36" i="6" a="1"/>
  <c r="N36" i="6" s="1"/>
  <c r="P36" i="6" s="1"/>
  <c r="M11" i="6"/>
  <c r="O24" i="6" a="1"/>
  <c r="O24" i="6" s="1"/>
  <c r="M25" i="6"/>
  <c r="O25" i="6" a="1"/>
  <c r="O25" i="6" s="1"/>
  <c r="M15" i="12"/>
  <c r="M5" i="12"/>
  <c r="M16" i="12"/>
  <c r="O16" i="12" a="1"/>
  <c r="O16" i="12" s="1"/>
  <c r="O15" i="12" a="1"/>
  <c r="O15" i="12" s="1"/>
  <c r="O19" i="12" a="1"/>
  <c r="O19" i="12" s="1"/>
  <c r="O26" i="12" a="1"/>
  <c r="O26" i="12" s="1"/>
  <c r="N5" i="12" a="1"/>
  <c r="N5" i="12" s="1"/>
  <c r="P5" i="12" s="1"/>
  <c r="N19" i="12" a="1"/>
  <c r="N19" i="12" s="1"/>
  <c r="P19" i="12" s="1"/>
  <c r="O17" i="12" a="1"/>
  <c r="O17" i="12" s="1"/>
  <c r="M9" i="12"/>
  <c r="N17" i="12" a="1"/>
  <c r="N17" i="12" s="1"/>
  <c r="P17" i="12" s="1"/>
  <c r="N9" i="12" a="1"/>
  <c r="N9" i="12" s="1"/>
  <c r="P9" i="12" s="1"/>
  <c r="N4" i="10" a="1"/>
  <c r="N4" i="10" s="1"/>
  <c r="P4" i="10" s="1"/>
  <c r="M5" i="13"/>
  <c r="O14" i="13" a="1"/>
  <c r="O14" i="13" s="1"/>
  <c r="N5" i="13" a="1"/>
  <c r="N5" i="13" s="1"/>
  <c r="P5" i="13" s="1"/>
  <c r="N11" i="13" a="1"/>
  <c r="N11" i="13" s="1"/>
  <c r="P11" i="13" s="1"/>
  <c r="O11" i="13" a="1"/>
  <c r="O11" i="13" s="1"/>
  <c r="M22" i="12"/>
  <c r="M14" i="12"/>
  <c r="O7" i="12" a="1"/>
  <c r="O7" i="12" s="1"/>
  <c r="O14" i="12" a="1"/>
  <c r="O14" i="12" s="1"/>
  <c r="O22" i="12" a="1"/>
  <c r="O22" i="12" s="1"/>
  <c r="N7" i="12" a="1"/>
  <c r="N7" i="12" s="1"/>
  <c r="P7" i="12" s="1"/>
  <c r="N10" i="8" a="1"/>
  <c r="N10" i="8" s="1"/>
  <c r="P10" i="8" s="1"/>
  <c r="N21" i="8" a="1"/>
  <c r="N21" i="8" s="1"/>
  <c r="P21" i="8" s="1"/>
  <c r="N20" i="8" a="1"/>
  <c r="N20" i="8" s="1"/>
  <c r="P20" i="8" s="1"/>
  <c r="O10" i="8" a="1"/>
  <c r="O10" i="8" s="1"/>
  <c r="O21" i="8" a="1"/>
  <c r="O21" i="8" s="1"/>
  <c r="O20" i="8" a="1"/>
  <c r="O20" i="8" s="1"/>
  <c r="M10" i="8"/>
  <c r="M21" i="8"/>
  <c r="O10" i="5" a="1"/>
  <c r="O10" i="5" s="1"/>
  <c r="M20" i="2"/>
  <c r="N34" i="2" a="1"/>
  <c r="N34" i="2" s="1"/>
  <c r="P34" i="2" s="1"/>
  <c r="M34" i="2"/>
  <c r="O29" i="1" a="1"/>
  <c r="O29" i="1" s="1"/>
  <c r="N16" i="1" a="1"/>
  <c r="N16" i="1" s="1"/>
  <c r="P16" i="1" s="1"/>
  <c r="M5" i="1"/>
  <c r="N5" i="1" a="1"/>
  <c r="N5" i="1" s="1"/>
  <c r="P5" i="1" s="1"/>
  <c r="N37" i="1" a="1"/>
  <c r="N37" i="1" s="1"/>
  <c r="P37" i="1" s="1"/>
  <c r="O16" i="1" a="1"/>
  <c r="O16" i="1" s="1"/>
  <c r="N35" i="1" a="1"/>
  <c r="N35" i="1" s="1"/>
  <c r="P35" i="1" s="1"/>
  <c r="N27" i="1" a="1"/>
  <c r="N27" i="1" s="1"/>
  <c r="P27" i="1" s="1"/>
  <c r="N13" i="1" a="1"/>
  <c r="N13" i="1" s="1"/>
  <c r="P13" i="1" s="1"/>
  <c r="M10" i="1"/>
  <c r="M34" i="1"/>
  <c r="N10" i="1" a="1"/>
  <c r="N10" i="1" s="1"/>
  <c r="P10" i="1" s="1"/>
  <c r="N21" i="1" a="1"/>
  <c r="N21" i="1" s="1"/>
  <c r="P21" i="1" s="1"/>
  <c r="N26" i="1" a="1"/>
  <c r="N26" i="1" s="1"/>
  <c r="P26" i="1" s="1"/>
  <c r="N34" i="1" a="1"/>
  <c r="N34" i="1" s="1"/>
  <c r="P34" i="1" s="1"/>
  <c r="O10" i="1" a="1"/>
  <c r="O10" i="1" s="1"/>
  <c r="O34" i="1" a="1"/>
  <c r="O34" i="1" s="1"/>
  <c r="O4" i="1" a="1"/>
  <c r="O4" i="1" s="1"/>
  <c r="N4" i="1" a="1"/>
  <c r="N4" i="1" s="1"/>
  <c r="P4" i="1" s="1"/>
  <c r="M4" i="1"/>
  <c r="P26" i="10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<sst xmlns="http://schemas.openxmlformats.org/spreadsheetml/2006/main" count="1222" uniqueCount="302">
  <si>
    <t>Rank</t>
  </si>
  <si>
    <t>Player</t>
  </si>
  <si>
    <t>Player Type</t>
  </si>
  <si>
    <t>Events</t>
  </si>
  <si>
    <t>Total Points</t>
  </si>
  <si>
    <t>Total Top 3</t>
  </si>
  <si>
    <t>Total Top2/2*3</t>
  </si>
  <si>
    <t>Qualifiaction Points</t>
  </si>
  <si>
    <t>Mark Gilland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</si>
  <si>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</si>
  <si>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</si>
  <si>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</si>
  <si>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</si>
  <si>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</si>
  <si>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</si>
  <si>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</si>
  <si>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</si>
  <si>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</si>
  <si>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Peter Kenny</t>
  </si>
  <si>
    <t>Dermot McNamara</t>
  </si>
  <si>
    <t>Brian O'Callaghan</t>
  </si>
  <si>
    <t>Christopher Mitchell</t>
  </si>
  <si>
    <t>Anthony Purcell</t>
  </si>
  <si>
    <t>Peter Bekker</t>
  </si>
  <si>
    <t>Fintan Olwill</t>
  </si>
  <si>
    <t>Conor McCloskey</t>
  </si>
  <si>
    <t>**</t>
  </si>
  <si>
    <t>Denotes B winner automatically into A draw at next event</t>
  </si>
  <si>
    <t>Brian Byrne*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</si>
  <si>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</si>
  <si>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</si>
  <si>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</si>
  <si>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</si>
  <si>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</si>
  <si>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</si>
  <si>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</si>
  <si>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</si>
  <si>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</si>
  <si>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</si>
  <si>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Jonathan McBride**</t>
  </si>
  <si>
    <t>Patrick Hanley</t>
  </si>
  <si>
    <t>Karl Gillis</t>
  </si>
  <si>
    <t>Michael Ely</t>
  </si>
  <si>
    <t>Rory Gilligan</t>
  </si>
  <si>
    <t>Timothy O'Callaghan</t>
  </si>
  <si>
    <t>Fergus Byrne</t>
  </si>
  <si>
    <t>Bernard Lee</t>
  </si>
  <si>
    <t>Abhishek Thapar</t>
  </si>
  <si>
    <t>Rory Gallagher</t>
  </si>
  <si>
    <t>Derik DeKlerk</t>
  </si>
  <si>
    <t>Adrian Cleere</t>
  </si>
  <si>
    <t>Nick Conway</t>
  </si>
  <si>
    <t>Stephen Hackett</t>
  </si>
  <si>
    <t>Liam Harnett</t>
  </si>
  <si>
    <t>Ronan Ryan</t>
  </si>
  <si>
    <t>Liam Neville</t>
  </si>
  <si>
    <t>Shane Dempsey</t>
  </si>
  <si>
    <t>Paul Conroy</t>
  </si>
  <si>
    <t>Przemek Hofman</t>
  </si>
  <si>
    <t>Luke Murphy</t>
  </si>
  <si>
    <t>Ronan Desmond</t>
  </si>
  <si>
    <t>Nigel Peyton*</t>
  </si>
  <si>
    <t>Siobhan Parker</t>
  </si>
  <si>
    <t>Ciara Davey</t>
  </si>
  <si>
    <t>Ciara Moloney</t>
  </si>
  <si>
    <t>Cristina Guerra</t>
  </si>
  <si>
    <t>Rachael McNulty</t>
  </si>
  <si>
    <t>Tanya Scullion</t>
  </si>
  <si>
    <t>Ali Magee</t>
  </si>
  <si>
    <t>Sarah Keenan</t>
  </si>
  <si>
    <t>Helen Byrne</t>
  </si>
  <si>
    <t>Patricia Ryan</t>
  </si>
  <si>
    <t>Michelle Heraughty</t>
  </si>
  <si>
    <t>Naomi Gillis</t>
  </si>
  <si>
    <t>Catriona Fitzgerald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</si>
  <si>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</si>
  <si>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</si>
  <si>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</si>
  <si>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</si>
  <si>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</si>
  <si>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</si>
  <si>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</si>
  <si>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</si>
  <si>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</si>
  <si>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</si>
  <si>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Alan Megaw</t>
  </si>
  <si>
    <t>Dave Riordan</t>
  </si>
  <si>
    <t>Dara O’Flynn</t>
  </si>
  <si>
    <t>David Connolly</t>
  </si>
  <si>
    <t>Chris Kelleher</t>
  </si>
  <si>
    <t>Morgan O'Donnell</t>
  </si>
  <si>
    <t>Kevin White</t>
  </si>
  <si>
    <t>Glen Hackett**</t>
  </si>
  <si>
    <t>Paul Yeomans</t>
  </si>
  <si>
    <t>Neil McCarron*</t>
  </si>
  <si>
    <t>Suzanne Swan</t>
  </si>
  <si>
    <t>Niamh Darcy</t>
  </si>
  <si>
    <t>Saoirse O'Sullivan</t>
  </si>
  <si>
    <t>Sarah Scanlan</t>
  </si>
  <si>
    <t>Suzanne O'Shaughnessy</t>
  </si>
  <si>
    <t>Sandra Walsh</t>
  </si>
  <si>
    <t>Jo Hussey</t>
  </si>
  <si>
    <t>Olivia Kennedy</t>
  </si>
  <si>
    <t>John Hurley</t>
  </si>
  <si>
    <t>David Ayerst</t>
  </si>
  <si>
    <t>Dara O'Flynn</t>
  </si>
  <si>
    <t>Cuan Mac Aogáin</t>
  </si>
  <si>
    <t>David Cassidy</t>
  </si>
  <si>
    <t>Nick Staunton</t>
  </si>
  <si>
    <t>Conor Gleeson</t>
  </si>
  <si>
    <t>Rob Staunton</t>
  </si>
  <si>
    <t>Derek Ryan</t>
  </si>
  <si>
    <t>Peter Birch</t>
  </si>
  <si>
    <t>Stephen Fasenfeld</t>
  </si>
  <si>
    <t>James Barrett</t>
  </si>
  <si>
    <t>Shane Broadberry</t>
  </si>
  <si>
    <t>Neil Copeland</t>
  </si>
  <si>
    <t>John Keane</t>
  </si>
  <si>
    <t>Brian Knox</t>
  </si>
  <si>
    <t>Michael Kavanagh</t>
  </si>
  <si>
    <t>Robert Reilly</t>
  </si>
  <si>
    <t>Conor Cooney</t>
  </si>
  <si>
    <t>Conor Jones</t>
  </si>
  <si>
    <t>John Day</t>
  </si>
  <si>
    <t>Stevie Richardson</t>
  </si>
  <si>
    <t>Orla Diamantino</t>
  </si>
  <si>
    <t>Interntional</t>
  </si>
  <si>
    <t>Jennifer Dillon</t>
  </si>
  <si>
    <t>Lynda Dunlop</t>
  </si>
  <si>
    <t>Kinny Bolton</t>
  </si>
  <si>
    <t>Danielle Donohue</t>
  </si>
  <si>
    <t>Veronica Brogan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</si>
  <si>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</si>
  <si>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</si>
  <si>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</si>
  <si>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</si>
  <si>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</si>
  <si>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</si>
  <si>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</si>
  <si>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</si>
  <si>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</si>
  <si>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Conor O'Neill**</t>
  </si>
  <si>
    <t>Arthur Murphy</t>
  </si>
  <si>
    <t>Myles Fitzpatrick</t>
  </si>
  <si>
    <t>Jonathan Simpson</t>
  </si>
  <si>
    <t>John King</t>
  </si>
  <si>
    <t>James Dunne</t>
  </si>
  <si>
    <t>Teddy Reineke</t>
  </si>
  <si>
    <t>Mark Nolan</t>
  </si>
  <si>
    <t>Eamonn Kelly</t>
  </si>
  <si>
    <t>Tony O'Brien</t>
  </si>
  <si>
    <t>David Nolan</t>
  </si>
  <si>
    <t>Andrew Callaghan</t>
  </si>
  <si>
    <t>John McCartney</t>
  </si>
  <si>
    <t>Dave Flynn</t>
  </si>
  <si>
    <t>Josie Grogan</t>
  </si>
  <si>
    <t>Joan Gorham</t>
  </si>
  <si>
    <t>Suzanne Doyle</t>
  </si>
  <si>
    <t>Alicia McConnell</t>
  </si>
  <si>
    <t>Rose Kelly</t>
  </si>
  <si>
    <t>Caroline Coyle</t>
  </si>
  <si>
    <t>Karam Singh</t>
  </si>
  <si>
    <t>John Dineen</t>
  </si>
  <si>
    <t>Donal Kelly</t>
  </si>
  <si>
    <t>Timmy Mc Carthy</t>
  </si>
  <si>
    <t>James Lawler</t>
  </si>
  <si>
    <t>Sean Balfe</t>
  </si>
  <si>
    <t>Willie Hosey</t>
  </si>
  <si>
    <t>Gerard Connaughton</t>
  </si>
  <si>
    <t>Brendan Murphy</t>
  </si>
  <si>
    <t xml:space="preserve">Damien O'Reilly </t>
  </si>
  <si>
    <t>Kevin O'Rourke</t>
  </si>
  <si>
    <t>Jimmy Carroll</t>
  </si>
  <si>
    <t>Jeremy Bowden</t>
  </si>
  <si>
    <t>Stephen O'Sullivan**</t>
  </si>
  <si>
    <t>Brian O'Sullivan</t>
  </si>
  <si>
    <t>Ger Cassidy</t>
  </si>
  <si>
    <t>Wc</t>
  </si>
  <si>
    <t>Maureen Duke</t>
  </si>
  <si>
    <t>Rosie Barry</t>
  </si>
  <si>
    <t>Dympna Reardon</t>
  </si>
  <si>
    <t>Mary Keyes</t>
  </si>
  <si>
    <t>Christine Mooney</t>
  </si>
  <si>
    <t>Nicky Simonds-Gooding</t>
  </si>
  <si>
    <t>Rose Hynes</t>
  </si>
  <si>
    <t>Jude Anderson</t>
  </si>
  <si>
    <t>Dave Lalor</t>
  </si>
  <si>
    <t xml:space="preserve">Peter Stephens </t>
  </si>
  <si>
    <t>Bert Cotter</t>
  </si>
  <si>
    <t>Michael Conlon</t>
  </si>
  <si>
    <t>Martin Mc Donnell</t>
  </si>
  <si>
    <t>Michael Mulhall</t>
  </si>
  <si>
    <t>James McSweeney</t>
  </si>
  <si>
    <t>Shay Hickey</t>
  </si>
  <si>
    <t>Gerry Delaney</t>
  </si>
  <si>
    <t>Donal Coughlan</t>
  </si>
  <si>
    <t>Kyran Hurley</t>
  </si>
  <si>
    <t>Michael Roden</t>
  </si>
  <si>
    <t>Frank Donnelly</t>
  </si>
  <si>
    <t>Martin Maher</t>
  </si>
  <si>
    <t>Joe McAuley</t>
  </si>
  <si>
    <t>Hugo Carlin</t>
  </si>
  <si>
    <t>Paul Larchett</t>
  </si>
  <si>
    <t>Brian Burke</t>
  </si>
  <si>
    <t>Pat Hanley</t>
  </si>
  <si>
    <t>Robert Peel</t>
  </si>
  <si>
    <t>Seamus Daly</t>
  </si>
  <si>
    <t>Robert Garvin</t>
  </si>
  <si>
    <t>J. O Shaughnessy</t>
  </si>
  <si>
    <t>Dj McKeever</t>
  </si>
  <si>
    <t>Eugene Maher</t>
  </si>
  <si>
    <t>David Gotto</t>
  </si>
  <si>
    <t>Frank Fahy</t>
  </si>
  <si>
    <t>Tom Cantwell</t>
  </si>
  <si>
    <t>Ciaran Roche</t>
  </si>
  <si>
    <t>Seamus Daly*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</si>
  <si>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</si>
  <si>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</si>
  <si>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</si>
  <si>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</si>
  <si>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</si>
  <si>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</si>
  <si>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</si>
  <si>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</si>
  <si>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John Phoenix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</si>
  <si>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</si>
  <si>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</si>
  <si>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</si>
  <si>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</si>
  <si>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</si>
  <si>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</si>
  <si>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</si>
  <si>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</si>
  <si>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</si>
  <si>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</si>
  <si>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</si>
  <si>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</si>
  <si>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</si>
  <si>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</si>
  <si>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</si>
  <si>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</si>
  <si>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</si>
  <si>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Michael McKenzie</t>
  </si>
  <si>
    <t>Terry Brosnan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</si>
  <si>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</si>
  <si>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</si>
  <si>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</si>
  <si>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</si>
  <si>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</si>
  <si>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</si>
  <si>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</si>
  <si>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</si>
  <si>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</si>
  <si>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</si>
  <si>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</si>
  <si>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Joe McAuley **</t>
  </si>
  <si>
    <t>Colm Morrissey</t>
  </si>
  <si>
    <t>Noel Walshe</t>
  </si>
  <si>
    <t>Ray Crowley</t>
  </si>
  <si>
    <t>David Buxonat</t>
  </si>
  <si>
    <t>Jack Molloy</t>
  </si>
  <si>
    <t>Joe Nolan</t>
  </si>
  <si>
    <t>Martin O'Hanlon</t>
  </si>
  <si>
    <t>Nicholas Keane</t>
  </si>
  <si>
    <t>Mary Sceney</t>
  </si>
  <si>
    <t>Aoileann NiComhrai</t>
  </si>
  <si>
    <t>Deirdre McDonnell</t>
  </si>
  <si>
    <t>Janice Duffy</t>
  </si>
  <si>
    <t>Suzie Connors</t>
  </si>
  <si>
    <t>Neil Brannigan</t>
  </si>
  <si>
    <t>Kevin Davey</t>
  </si>
  <si>
    <t>Tony O'Grady</t>
  </si>
  <si>
    <t>Tony Knights</t>
  </si>
  <si>
    <t>Derryck Bartlett</t>
  </si>
  <si>
    <t>Toddy Kealy</t>
  </si>
  <si>
    <t>Niamh Irwin</t>
  </si>
  <si>
    <t>Sligo</t>
  </si>
  <si>
    <t>Waterford</t>
  </si>
  <si>
    <t>Curragh</t>
  </si>
  <si>
    <t>Ulster</t>
  </si>
  <si>
    <t>Leinster</t>
  </si>
  <si>
    <t>Munster</t>
  </si>
  <si>
    <t>Connacht</t>
  </si>
  <si>
    <t>Nationals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</si>
  <si>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</si>
  <si>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</si>
  <si>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</si>
  <si>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</si>
  <si>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</si>
  <si>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</si>
  <si>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</si>
  <si>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</si>
  <si>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</si>
  <si>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</si>
  <si>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</si>
  <si>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</si>
  <si>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</si>
  <si>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</si>
  <si>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</si>
  <si>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</si>
  <si>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</si>
  <si>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Shane O'Brien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</si>
</sst>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8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b/>
      <sz val="14"/>
      <color theme="1"/>
      <name val="Calibri"/>
    </font>
    <font>
      <b/>
      <sz val="11"/>
      <color rgb="FFFF0000"/>
      <name val="Calibri"/>
    </font>
    <font>
      <sz val="12"/>
      <color theme="1"/>
      <name val="Calibri"/>
    </font>
    <font>
      <sz val="11"/>
      <color rgb="FFFF0000"/>
      <name val="Calibri"/>
    </font>
    <font>
      <sz val="11"/>
      <color rgb="FF7030A0"/>
      <name val="Calibri"/>
    </font>
    <font>
      <sz val="11"/>
      <color theme="1"/>
      <name val="Times New Roman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scheme val="minor"/>
    </font>
    <font>
      <sz val="8"/>
      <name val="Calibri"/>
      <family val="2"/>
      <scheme val="minor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5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6" fillId="2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0" fontId="5" fillId="0" borderId="1" xfId="0" applyFont="1" applyBorder="1"/>
    <xf numFmtId="0" fontId="5" fillId="3" borderId="1" xfId="0" applyFont="1" applyFill="1" applyBorder="1"/>
    <xf numFmtId="0" fontId="5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1" fillId="0" borderId="1" xfId="0" applyFont="1" applyBorder="1"/>
    <xf numFmtId="0" fontId="2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2" fillId="0" borderId="5" xfId="0" applyFont="1" applyBorder="1" applyAlignment="1">
      <alignment horizontal="left"/>
    </xf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0" fontId="3" fillId="0" borderId="1" xfId="0" applyFont="1" applyBorder="1"/>
    <xf numFmtId="0" fontId="2" fillId="0" borderId="5" xfId="0" applyFont="1" applyBorder="1"/>
    <xf numFmtId="0" fontId="4" fillId="0" borderId="1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/>
    </xf>
    <xf numFmtId="0" fontId="9" fillId="3" borderId="1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9" fillId="0" borderId="1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0" borderId="0" xfId="0" applyFont="1"/>
    <xf numFmtId="0" fontId="17" fillId="0" borderId="1" xfId="0" applyFont="1" applyBorder="1" applyAlignment="1">
      <alignment vertical="center" wrapText="1"/>
    </xf>
    <xf numFmtId="0" fontId="17" fillId="0" borderId="1" xfId="0" applyFont="1" applyBorder="1"/>
    <xf numFmtId="0" fontId="0" fillId="0" borderId="1" xfId="0" applyBorder="1"/>
    <xf numFmtId="0" fontId="4" fillId="2" borderId="4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0" xfId="0" applyFont="1" applyBorder="1" applyAlignment="1">
      <alignment vertical="center" wrapText="1"/>
    </xf>
    <xf numFmtId="0" fontId="2" fillId="0" borderId="10" xfId="0" applyFont="1" applyBorder="1"/>
    <xf numFmtId="0" fontId="2" fillId="0" borderId="8" xfId="0" applyFont="1" applyBorder="1"/>
    <xf numFmtId="0" fontId="2" fillId="0" borderId="8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0" borderId="0" xfId="0" applyFont="1" applyAlignment="1">
      <alignment horizontal="left" vertical="center" wrapText="1"/>
    </xf>
    <xf numFmtId="0" fontId="0" fillId="4" borderId="0" xfId="0" applyFill="1" applyAlignment="1">
      <alignment horizontal="center"/>
    </xf>
    <xf numFmtId="0" fontId="14" fillId="4" borderId="0" xfId="0" applyFont="1" applyFill="1" applyAlignment="1">
      <alignment horizontal="center"/>
    </xf>
    <xf numFmtId="0" fontId="2" fillId="0" borderId="8" xfId="0" applyFont="1" applyBorder="1" applyAlignment="1">
      <alignment horizontal="left"/>
    </xf>
    <xf numFmtId="0" fontId="2" fillId="0" borderId="0" xfId="0" applyFont="1" applyBorder="1" applyAlignment="1">
      <alignment vertical="center"/>
    </xf>
  </cellXfs>
  <cellStyles count="1">
    <cellStyle name="Normal" xfId="0" builtinId="0"/>
  </cellStyles>
  <dxfs count="2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229"/>
      <tableStyleElement type="totalRow" dxfId="228"/>
      <tableStyleElement type="firstRowStripe" dxfId="227"/>
      <tableStyleElement type="secondRowStripe" dxfId="226"/>
    </tableStyle>
    <tableStyle name="Mens 40s-style" pivot="0" count="4" xr9:uid="{00000000-0011-0000-FFFF-FFFF01000000}">
      <tableStyleElement type="headerRow" dxfId="225"/>
      <tableStyleElement type="totalRow" dxfId="224"/>
      <tableStyleElement type="firstRowStripe" dxfId="223"/>
      <tableStyleElement type="secondRowStripe" dxfId="222"/>
    </tableStyle>
    <tableStyle name="Ladies 35-40s-style" pivot="0" count="4" xr9:uid="{00000000-0011-0000-FFFF-FFFF02000000}">
      <tableStyleElement type="headerRow" dxfId="221"/>
      <tableStyleElement type="totalRow" dxfId="220"/>
      <tableStyleElement type="firstRowStripe" dxfId="219"/>
      <tableStyleElement type="secondRowStripe" dxfId="218"/>
    </tableStyle>
    <tableStyle name="Mens 45s-style" pivot="0" count="4" xr9:uid="{00000000-0011-0000-FFFF-FFFF03000000}">
      <tableStyleElement type="headerRow" dxfId="217"/>
      <tableStyleElement type="totalRow" dxfId="216"/>
      <tableStyleElement type="firstRowStripe" dxfId="215"/>
      <tableStyleElement type="secondRowStripe" dxfId="214"/>
    </tableStyle>
    <tableStyle name="Ladies 45s-style" pivot="0" count="4" xr9:uid="{00000000-0011-0000-FFFF-FFFF04000000}">
      <tableStyleElement type="headerRow" dxfId="213"/>
      <tableStyleElement type="totalRow" dxfId="212"/>
      <tableStyleElement type="firstRowStripe" dxfId="211"/>
      <tableStyleElement type="secondRowStripe" dxfId="210"/>
    </tableStyle>
    <tableStyle name="Mens 50s-style" pivot="0" count="4" xr9:uid="{00000000-0011-0000-FFFF-FFFF05000000}">
      <tableStyleElement type="headerRow" dxfId="209"/>
      <tableStyleElement type="totalRow" dxfId="208"/>
      <tableStyleElement type="firstRowStripe" dxfId="207"/>
      <tableStyleElement type="secondRowStripe" dxfId="206"/>
    </tableStyle>
    <tableStyle name="Ladies 50s-style" pivot="0" count="4" xr9:uid="{00000000-0011-0000-FFFF-FFFF06000000}">
      <tableStyleElement type="headerRow" dxfId="205"/>
      <tableStyleElement type="totalRow" dxfId="204"/>
      <tableStyleElement type="firstRowStripe" dxfId="203"/>
      <tableStyleElement type="secondRowStripe" dxfId="202"/>
    </tableStyle>
    <tableStyle name="Mens 55s-style" pivot="0" count="4" xr9:uid="{00000000-0011-0000-FFFF-FFFF07000000}">
      <tableStyleElement type="headerRow" dxfId="201"/>
      <tableStyleElement type="totalRow" dxfId="200"/>
      <tableStyleElement type="firstRowStripe" dxfId="199"/>
      <tableStyleElement type="secondRowStripe" dxfId="198"/>
    </tableStyle>
    <tableStyle name="Ladies 55s-style" pivot="0" count="4" xr9:uid="{00000000-0011-0000-FFFF-FFFF08000000}">
      <tableStyleElement type="headerRow" dxfId="197"/>
      <tableStyleElement type="totalRow" dxfId="196"/>
      <tableStyleElement type="firstRowStripe" dxfId="195"/>
      <tableStyleElement type="secondRowStripe" dxfId="194"/>
    </tableStyle>
    <tableStyle name="Mens 60s-style" pivot="0" count="4" xr9:uid="{00000000-0011-0000-FFFF-FFFF09000000}">
      <tableStyleElement type="headerRow" dxfId="193"/>
      <tableStyleElement type="totalRow" dxfId="192"/>
      <tableStyleElement type="firstRowStripe" dxfId="191"/>
      <tableStyleElement type="secondRowStripe" dxfId="190"/>
    </tableStyle>
    <tableStyle name="Ladies 60s-style" pivot="0" count="4" xr9:uid="{00000000-0011-0000-FFFF-FFFF0A000000}">
      <tableStyleElement type="headerRow" dxfId="189"/>
      <tableStyleElement type="totalRow" dxfId="188"/>
      <tableStyleElement type="firstRowStripe" dxfId="187"/>
      <tableStyleElement type="secondRowStripe" dxfId="186"/>
    </tableStyle>
    <tableStyle name="Mens 65s-style" pivot="0" count="4" xr9:uid="{00000000-0011-0000-FFFF-FFFF0B000000}">
      <tableStyleElement type="headerRow" dxfId="185"/>
      <tableStyleElement type="totalRow" dxfId="184"/>
      <tableStyleElement type="firstRowStripe" dxfId="183"/>
      <tableStyleElement type="secondRowStripe" dxfId="182"/>
    </tableStyle>
    <tableStyle name="Mens 70s-style" pivot="0" count="4" xr9:uid="{00000000-0011-0000-FFFF-FFFF0C000000}">
      <tableStyleElement type="headerRow" dxfId="181"/>
      <tableStyleElement type="totalRow" dxfId="180"/>
      <tableStyleElement type="firstRowStripe" dxfId="179"/>
      <tableStyleElement type="secondRowStripe" dxfId="178"/>
    </tableStyle>
    <tableStyle name="Mens 75s-style" pivot="0" count="4" xr9:uid="{00000000-0011-0000-FFFF-FFFF0D000000}">
      <tableStyleElement type="headerRow" dxfId="177"/>
      <tableStyleElement type="totalRow" dxfId="176"/>
      <tableStyleElement type="firstRowStripe" dxfId="175"/>
      <tableStyleElement type="secondRowStripe" dxfId="17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:Y41" headerRowDxfId="173">
  <sortState xmlns:xlrd2="http://schemas.microsoft.com/office/spreadsheetml/2017/richdata2" ref="B3:Y41">
    <sortCondition descending="1" ref="Q3:Q41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/>
    <tableColumn id="4" xr3:uid="{00000000-0010-0000-0000-000004000000}" name="L3 Event 1"/>
    <tableColumn id="23" xr3:uid="{A2A1A145-0EB4-4265-8BBA-1FF293A8214D}" name="L3 Event 2" dataDxfId="172">
      <calculatedColumnFormula>IFERROR(VLOOKUP(Table_1[[#This Row],[L3 Event2]],Table16[#All],2,FALSE),0)</calculatedColumnFormula>
    </tableColumn>
    <tableColumn id="5" xr3:uid="{00000000-0010-0000-0000-000005000000}" name="L3 Event 3"/>
    <tableColumn id="6" xr3:uid="{00000000-0010-0000-0000-000006000000}" name="L2 Event 1"/>
    <tableColumn id="7" xr3:uid="{00000000-0010-0000-0000-000007000000}" name="L2 Event 2"/>
    <tableColumn id="8" xr3:uid="{00000000-0010-0000-0000-000008000000}" name="L2 Event 3"/>
    <tableColumn id="9" xr3:uid="{00000000-0010-0000-0000-000009000000}" name="L2 Event 4"/>
    <tableColumn id="10" xr3:uid="{00000000-0010-0000-0000-00000A000000}" name="L1 Event 1"/>
    <tableColumn id="11" xr3:uid="{00000000-0010-0000-0000-00000B000000}" name="Total Points"/>
    <tableColumn id="12" xr3:uid="{00000000-0010-0000-0000-00000C000000}" name="Total Top 3"/>
    <tableColumn id="13" xr3:uid="{00000000-0010-0000-0000-00000D000000}" name="Total Top2/2*3"/>
    <tableColumn id="14" xr3:uid="{00000000-0010-0000-0000-00000E000000}" name="Qualifiaction Points"/>
    <tableColumn id="15" xr3:uid="{00000000-0010-0000-0000-00000F000000}" name="Total Top 4 (Seeding)" dataDxfId="171">
      <calculatedColumnFormula array="1">IFERROR(SUM(LARGE(E3:L3,{1,2,3,4})),0)</calculatedColumnFormula>
    </tableColumn>
    <tableColumn id="16" xr3:uid="{D50EEF04-FFF0-4266-BAF8-07CD0A1C1105}" name="L3 Event1" dataDxfId="170"/>
    <tableColumn id="24" xr3:uid="{CD3E8108-BB8B-4C8F-BF33-7E4588B63D5F}" name="L3 Event2" dataDxfId="169"/>
    <tableColumn id="17" xr3:uid="{18408A15-4D65-4B18-AE94-AB31E7F16A94}" name="L3 Event3" dataDxfId="168"/>
    <tableColumn id="18" xr3:uid="{5E6B0C6A-A936-4D72-8C2D-A4F46BBA74A1}" name="L2 Event1" dataDxfId="167"/>
    <tableColumn id="19" xr3:uid="{A984554C-FF60-4EBA-90D1-F4395ACEA29D}" name="L2 Event2" dataDxfId="166"/>
    <tableColumn id="20" xr3:uid="{E76C0BFF-AB3D-4330-9CDB-6C1A616909BC}" name="L2 Event3" dataDxfId="165"/>
    <tableColumn id="21" xr3:uid="{A6D38CAE-8D32-42D8-84F0-168B878A0EA3}" name="L2 Event4" dataDxfId="164"/>
    <tableColumn id="22" xr3:uid="{17F1959F-4F26-4315-83AF-4212A7FF71C3}" name="L1 Event1" dataDxfId="163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2:Y42" headerRowDxfId="67" headerRowBorderDxfId="66">
  <sortState xmlns:xlrd2="http://schemas.microsoft.com/office/spreadsheetml/2017/richdata2" ref="B3:Y42">
    <sortCondition descending="1" ref="Q3:Q42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/>
    <tableColumn id="4" xr3:uid="{00000000-0010-0000-0900-000004000000}" name="L3 Event 1"/>
    <tableColumn id="23" xr3:uid="{77D9F87E-1735-4D18-A30C-86D2FA4D3CA4}" name="L3 Event 2" dataDxfId="65">
      <calculatedColumnFormula>IFERROR(VLOOKUP(Table_10[[#This Row],[L3 Event2]],Table16[#All],2,FALSE),0)</calculatedColumnFormula>
    </tableColumn>
    <tableColumn id="5" xr3:uid="{00000000-0010-0000-0900-000005000000}" name="L3 Event 3"/>
    <tableColumn id="6" xr3:uid="{00000000-0010-0000-0900-000006000000}" name="L2 Event 1"/>
    <tableColumn id="7" xr3:uid="{00000000-0010-0000-0900-000007000000}" name="L2 Event 2"/>
    <tableColumn id="8" xr3:uid="{00000000-0010-0000-0900-000008000000}" name="L2 Event 3"/>
    <tableColumn id="9" xr3:uid="{00000000-0010-0000-0900-000009000000}" name="L2 Event 4"/>
    <tableColumn id="10" xr3:uid="{00000000-0010-0000-0900-00000A000000}" name="L1 Event 1"/>
    <tableColumn id="11" xr3:uid="{00000000-0010-0000-0900-00000B000000}" name="Total Points"/>
    <tableColumn id="12" xr3:uid="{00000000-0010-0000-0900-00000C000000}" name="Total Top 3"/>
    <tableColumn id="13" xr3:uid="{00000000-0010-0000-0900-00000D000000}" name="Total Top2/2*3"/>
    <tableColumn id="14" xr3:uid="{00000000-0010-0000-0900-00000E000000}" name="Qualifiaction Points"/>
    <tableColumn id="15" xr3:uid="{00000000-0010-0000-0900-00000F000000}" name="Total Top 4 (Seeding)" dataDxfId="64">
      <calculatedColumnFormula array="1">IFERROR(SUM(LARGE(E3:L3,{1,2,3,4})),0)</calculatedColumnFormula>
    </tableColumn>
    <tableColumn id="16" xr3:uid="{0CEE5AFC-CEF9-49AA-928D-77A0E5810BBA}" name="L3 Event1" dataDxfId="63"/>
    <tableColumn id="24" xr3:uid="{F14660BF-50DF-40D0-BE20-FD467669D19C}" name="L3 Event2" dataDxfId="62"/>
    <tableColumn id="17" xr3:uid="{FD71892B-0E13-41A3-97DB-7BC660F22577}" name="L3 Event3" dataDxfId="61"/>
    <tableColumn id="18" xr3:uid="{5146EA11-0237-48A7-A3F5-E098AF56DF9B}" name="L2 Event1" dataDxfId="60"/>
    <tableColumn id="19" xr3:uid="{0E0B5AF9-8B82-462B-A12B-F11807289586}" name="L2 Event2" dataDxfId="59"/>
    <tableColumn id="20" xr3:uid="{94C7A9A0-907F-4680-90EE-746552CA21C4}" name="L2 Event3" dataDxfId="58"/>
    <tableColumn id="21" xr3:uid="{628BC86A-D850-48B2-A536-26AF978B91FB}" name="L2 Event4" dataDxfId="57"/>
    <tableColumn id="22" xr3:uid="{1E6377B7-3E9A-4A3D-917A-4247461A66FD}" name="L1 Event1" dataDxfId="56"/>
  </tableColumns>
  <tableStyleInfo name="Mens 6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2:Y15" headerRowDxfId="55" headerRowBorderDxfId="54">
  <sortState xmlns:xlrd2="http://schemas.microsoft.com/office/spreadsheetml/2017/richdata2" ref="B3:Y15">
    <sortCondition descending="1" ref="Q3:Q15"/>
  </sortState>
  <tableColumns count="24">
    <tableColumn id="1" xr3:uid="{00000000-0010-0000-0A00-000001000000}" name="Player"/>
    <tableColumn id="2" xr3:uid="{00000000-0010-0000-0A00-000002000000}" name="Player Type"/>
    <tableColumn id="3" xr3:uid="{00000000-0010-0000-0A00-000003000000}" name="Events"/>
    <tableColumn id="4" xr3:uid="{00000000-0010-0000-0A00-000004000000}" name="L3 Event 1"/>
    <tableColumn id="23" xr3:uid="{555A8CE1-376F-496F-B96A-870A2062D950}" name="L3 Event 2" dataDxfId="53">
      <calculatedColumnFormula>IFERROR(VLOOKUP(Table_11[[#This Row],[L3 Event2]],Table16[#All],2,FALSE),0)</calculatedColumnFormula>
    </tableColumn>
    <tableColumn id="5" xr3:uid="{00000000-0010-0000-0A00-000005000000}" name="L3 Event 3"/>
    <tableColumn id="6" xr3:uid="{00000000-0010-0000-0A00-000006000000}" name="L2 Event 1"/>
    <tableColumn id="7" xr3:uid="{00000000-0010-0000-0A00-000007000000}" name="L2 Event 2"/>
    <tableColumn id="8" xr3:uid="{00000000-0010-0000-0A00-000008000000}" name="L2 Event 3"/>
    <tableColumn id="9" xr3:uid="{00000000-0010-0000-0A00-000009000000}" name="L2 Event 4"/>
    <tableColumn id="10" xr3:uid="{00000000-0010-0000-0A00-00000A000000}" name="L1 Event 1"/>
    <tableColumn id="11" xr3:uid="{00000000-0010-0000-0A00-00000B000000}" name="Total Points"/>
    <tableColumn id="12" xr3:uid="{00000000-0010-0000-0A00-00000C000000}" name="Total Top 3"/>
    <tableColumn id="13" xr3:uid="{00000000-0010-0000-0A00-00000D000000}" name="Total Top2/2*3"/>
    <tableColumn id="14" xr3:uid="{00000000-0010-0000-0A00-00000E000000}" name="Qualifiaction Points"/>
    <tableColumn id="15" xr3:uid="{00000000-0010-0000-0A00-00000F000000}" name="Total Top 4 (Seeding)" dataDxfId="52">
      <calculatedColumnFormula array="1">IFERROR(SUM(LARGE(E3:L3,{1,2,3,4})),0)</calculatedColumnFormula>
    </tableColumn>
    <tableColumn id="16" xr3:uid="{E3827350-5919-4FFF-B24C-310DC15A91DB}" name="L3 Event1" dataDxfId="51"/>
    <tableColumn id="24" xr3:uid="{DE9CE096-E91A-496B-AE95-2EE829380EC3}" name="L3 Event2" dataDxfId="50"/>
    <tableColumn id="17" xr3:uid="{9D7FE369-F2DD-4705-BA7C-77957E012A12}" name="L3 Event3" dataDxfId="49"/>
    <tableColumn id="18" xr3:uid="{96FE2C22-2192-4026-BDF9-ED02BEF96B46}" name="L2 Event1" dataDxfId="48"/>
    <tableColumn id="19" xr3:uid="{CB531119-74B0-456D-A8F9-046DAE174C27}" name="L2 Event2" dataDxfId="47"/>
    <tableColumn id="20" xr3:uid="{6DC7171D-04ED-4C41-A0BB-7F42D429F5CC}" name="L2 Event3" dataDxfId="46"/>
    <tableColumn id="21" xr3:uid="{C4F876E6-A6DB-4003-852F-92CDC52D6967}" name="L2 Event4" dataDxfId="45"/>
    <tableColumn id="22" xr3:uid="{3C5EC30C-8C57-42E2-BBA7-10CA17342656}" name="L1 Event1" dataDxfId="44"/>
  </tableColumns>
  <tableStyleInfo name="Ladies 60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2:Y28" headerRowDxfId="43" headerRowBorderDxfId="42">
  <sortState xmlns:xlrd2="http://schemas.microsoft.com/office/spreadsheetml/2017/richdata2" ref="B3:Y28">
    <sortCondition descending="1" ref="Q3:Q28"/>
  </sortState>
  <tableColumns count="24">
    <tableColumn id="1" xr3:uid="{00000000-0010-0000-0B00-000001000000}" name="Player"/>
    <tableColumn id="2" xr3:uid="{00000000-0010-0000-0B00-000002000000}" name="Player Type"/>
    <tableColumn id="3" xr3:uid="{00000000-0010-0000-0B00-000003000000}" name="Events"/>
    <tableColumn id="4" xr3:uid="{00000000-0010-0000-0B00-000004000000}" name="L3 Event 1"/>
    <tableColumn id="23" xr3:uid="{0DC0DB49-2C57-4B9D-9D20-85CCF7080389}" name="L3 Event 2" dataDxfId="41">
      <calculatedColumnFormula>IFERROR(VLOOKUP(Table_12[[#This Row],[L3 Event2]],Table16[#All],2,FALSE),0)</calculatedColumnFormula>
    </tableColumn>
    <tableColumn id="5" xr3:uid="{00000000-0010-0000-0B00-000005000000}" name="L3 Event 3"/>
    <tableColumn id="6" xr3:uid="{00000000-0010-0000-0B00-000006000000}" name="L2 Event 1"/>
    <tableColumn id="7" xr3:uid="{00000000-0010-0000-0B00-000007000000}" name="L2 Event 2"/>
    <tableColumn id="8" xr3:uid="{00000000-0010-0000-0B00-000008000000}" name="L2 Event 3"/>
    <tableColumn id="9" xr3:uid="{00000000-0010-0000-0B00-000009000000}" name="L2 Event 4"/>
    <tableColumn id="10" xr3:uid="{00000000-0010-0000-0B00-00000A000000}" name="L1 Event 1"/>
    <tableColumn id="11" xr3:uid="{00000000-0010-0000-0B00-00000B000000}" name="Total Points"/>
    <tableColumn id="12" xr3:uid="{00000000-0010-0000-0B00-00000C000000}" name="Total Top 3"/>
    <tableColumn id="13" xr3:uid="{00000000-0010-0000-0B00-00000D000000}" name="Total Top2/2*3"/>
    <tableColumn id="14" xr3:uid="{00000000-0010-0000-0B00-00000E000000}" name="Qualifiaction Points"/>
    <tableColumn id="15" xr3:uid="{00000000-0010-0000-0B00-00000F000000}" name="Total Top 4 (Seeding)" dataDxfId="40">
      <calculatedColumnFormula array="1">IFERROR(SUM(LARGE(E3:L3,{1,2,3,4})),0)</calculatedColumnFormula>
    </tableColumn>
    <tableColumn id="16" xr3:uid="{19121028-2EC6-4A74-A507-3DB0003D5159}" name="L3 Event1" dataDxfId="39"/>
    <tableColumn id="24" xr3:uid="{0C70F9AD-EDF0-4753-862C-541862340765}" name="L3 Event2" dataDxfId="38"/>
    <tableColumn id="17" xr3:uid="{93FAB466-01EC-4761-9974-754DF3307C36}" name="L3 Event3" dataDxfId="37"/>
    <tableColumn id="18" xr3:uid="{67F44EB7-7EB0-4552-A854-9D55F5F5600B}" name="L2 Event1" dataDxfId="36"/>
    <tableColumn id="19" xr3:uid="{F098153C-7377-4521-BE47-580A4A267C04}" name="L2 Event2" dataDxfId="35"/>
    <tableColumn id="20" xr3:uid="{7FDF9AC8-6A3C-4D98-8DAF-248353EBC83A}" name="L2 Event3" dataDxfId="34"/>
    <tableColumn id="21" xr3:uid="{CB45B639-E403-452B-BE5D-20F6D5C2BEBC}" name="L2 Event4" dataDxfId="33"/>
    <tableColumn id="22" xr3:uid="{C89D08F4-FEE5-498F-A0B9-51097091CDED}" name="L1 Event1" dataDxfId="32"/>
  </tableColumns>
  <tableStyleInfo name="Mens 6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B2:Y16" headerRowDxfId="31" headerRowBorderDxfId="30">
  <sortState xmlns:xlrd2="http://schemas.microsoft.com/office/spreadsheetml/2017/richdata2" ref="B3:Y16">
    <sortCondition descending="1" ref="Q3:Q16"/>
  </sortState>
  <tableColumns count="24">
    <tableColumn id="1" xr3:uid="{00000000-0010-0000-0C00-000001000000}" name="Player"/>
    <tableColumn id="2" xr3:uid="{00000000-0010-0000-0C00-000002000000}" name="Player Type"/>
    <tableColumn id="3" xr3:uid="{00000000-0010-0000-0C00-000003000000}" name="Events"/>
    <tableColumn id="4" xr3:uid="{00000000-0010-0000-0C00-000004000000}" name="L3 Event 1"/>
    <tableColumn id="23" xr3:uid="{CFEE73C1-C43E-4086-B421-D4600CCCA5F6}" name="L3 Event 2" dataDxfId="29">
      <calculatedColumnFormula>IFERROR(VLOOKUP(Table_13[[#This Row],[L3 Event2]],Table16[#All],2,FALSE),0)</calculatedColumnFormula>
    </tableColumn>
    <tableColumn id="5" xr3:uid="{00000000-0010-0000-0C00-000005000000}" name="L3 Event 3"/>
    <tableColumn id="6" xr3:uid="{00000000-0010-0000-0C00-000006000000}" name="L2 Event 1"/>
    <tableColumn id="7" xr3:uid="{00000000-0010-0000-0C00-000007000000}" name="L2 Event 2"/>
    <tableColumn id="8" xr3:uid="{00000000-0010-0000-0C00-000008000000}" name="L2 Event 3"/>
    <tableColumn id="9" xr3:uid="{00000000-0010-0000-0C00-000009000000}" name="L2 Event 4"/>
    <tableColumn id="10" xr3:uid="{00000000-0010-0000-0C00-00000A000000}" name="L1 Event 1"/>
    <tableColumn id="11" xr3:uid="{00000000-0010-0000-0C00-00000B000000}" name="Total Points"/>
    <tableColumn id="12" xr3:uid="{00000000-0010-0000-0C00-00000C000000}" name="Total Top 3"/>
    <tableColumn id="13" xr3:uid="{00000000-0010-0000-0C00-00000D000000}" name="Total Top2/2*3"/>
    <tableColumn id="14" xr3:uid="{00000000-0010-0000-0C00-00000E000000}" name="Qualifiaction Points"/>
    <tableColumn id="15" xr3:uid="{00000000-0010-0000-0C00-00000F000000}" name="Total Top 4 (Seeding)" dataDxfId="28">
      <calculatedColumnFormula array="1">IFERROR(SUM(LARGE(E3:L3,{1,2,3,4})),0)</calculatedColumnFormula>
    </tableColumn>
    <tableColumn id="16" xr3:uid="{C5484252-AF94-427F-B02E-45137A5AC386}" name="L3 Event1" dataDxfId="27"/>
    <tableColumn id="24" xr3:uid="{27F78A75-40E9-42BE-824F-A748B3A4A1D4}" name="L3 Event2" dataDxfId="26"/>
    <tableColumn id="17" xr3:uid="{D94ECC7E-96AD-4EB2-892D-4581623C61FF}" name="L3 Event3" dataDxfId="25"/>
    <tableColumn id="18" xr3:uid="{6967F15F-F151-4356-B201-EDD80FC8D69B}" name="L2 Event1" dataDxfId="24"/>
    <tableColumn id="19" xr3:uid="{689E81A0-C086-4850-8643-701241BC5052}" name="L2 Event2" dataDxfId="23"/>
    <tableColumn id="20" xr3:uid="{44AC8C53-DE8F-421E-8325-1FEA11C74BE5}" name="L2 Event3" dataDxfId="22"/>
    <tableColumn id="21" xr3:uid="{B7001DAB-224A-4D2C-BEC5-8D61B38E815E}" name="L2 Event4" dataDxfId="21"/>
    <tableColumn id="22" xr3:uid="{29FD54D1-A9BD-4A25-881A-90A4BD0664D6}" name="L1 Event1" dataDxfId="20"/>
  </tableColumns>
  <tableStyleInfo name="Mens 70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B2:Y6" headerRowDxfId="19" headerRowBorderDxfId="18">
  <sortState xmlns:xlrd2="http://schemas.microsoft.com/office/spreadsheetml/2017/richdata2" ref="B3:Y6">
    <sortCondition descending="1" ref="Q3:Q6"/>
  </sortState>
  <tableColumns count="24">
    <tableColumn id="1" xr3:uid="{00000000-0010-0000-0D00-000001000000}" name="Player"/>
    <tableColumn id="2" xr3:uid="{00000000-0010-0000-0D00-000002000000}" name="Player Type"/>
    <tableColumn id="3" xr3:uid="{00000000-0010-0000-0D00-000003000000}" name="Events"/>
    <tableColumn id="4" xr3:uid="{00000000-0010-0000-0D00-000004000000}" name="L3 Event 1"/>
    <tableColumn id="23" xr3:uid="{E5E339A2-EFF1-4D87-BA47-BF1DD8DE8B59}" name="L3 Event 2" dataDxfId="17">
      <calculatedColumnFormula>IFERROR(VLOOKUP(Table_14[[#This Row],[L3 Event2]],Table16[#All],2,FALSE),0)</calculatedColumnFormula>
    </tableColumn>
    <tableColumn id="5" xr3:uid="{00000000-0010-0000-0D00-000005000000}" name="L3 Event 3"/>
    <tableColumn id="6" xr3:uid="{00000000-0010-0000-0D00-000006000000}" name="L2 Event 1"/>
    <tableColumn id="7" xr3:uid="{00000000-0010-0000-0D00-000007000000}" name="L2 Event 2"/>
    <tableColumn id="8" xr3:uid="{00000000-0010-0000-0D00-000008000000}" name="L2 Event 3"/>
    <tableColumn id="9" xr3:uid="{00000000-0010-0000-0D00-000009000000}" name="L2 Event 4"/>
    <tableColumn id="10" xr3:uid="{00000000-0010-0000-0D00-00000A000000}" name="L1 Event 1"/>
    <tableColumn id="11" xr3:uid="{00000000-0010-0000-0D00-00000B000000}" name="Total Points"/>
    <tableColumn id="12" xr3:uid="{00000000-0010-0000-0D00-00000C000000}" name="Total Top 3"/>
    <tableColumn id="13" xr3:uid="{00000000-0010-0000-0D00-00000D000000}" name="Total Top2/2*3"/>
    <tableColumn id="14" xr3:uid="{00000000-0010-0000-0D00-00000E000000}" name="Qualifiaction Points"/>
    <tableColumn id="15" xr3:uid="{00000000-0010-0000-0D00-00000F000000}" name="Total Top 4 (Seeding)" dataDxfId="16">
      <calculatedColumnFormula array="1">IFERROR(SUM(LARGE(E3:L3,{1,2,3,4})),0)</calculatedColumnFormula>
    </tableColumn>
    <tableColumn id="16" xr3:uid="{5BDFC98F-4B5F-42C1-A988-43F98C68AAAB}" name="L3 Event1" dataDxfId="15"/>
    <tableColumn id="24" xr3:uid="{C4C9BE0C-68DB-40DA-B2E1-C97CB54150CD}" name="L3 Event2" dataDxfId="14"/>
    <tableColumn id="17" xr3:uid="{EBFA71FA-0C87-4F50-B39B-015AF2E6053F}" name="L3 Event3" dataDxfId="13"/>
    <tableColumn id="18" xr3:uid="{05677CAD-0A8D-44F0-BB29-0241C14D02B2}" name="L2 Event1" dataDxfId="12"/>
    <tableColumn id="19" xr3:uid="{567DFD5F-2C2B-4E0B-A208-2D4D5F46823F}" name="L2 Event2" dataDxfId="11"/>
    <tableColumn id="20" xr3:uid="{1DB445D6-93B8-4A89-95E9-60D820AF5290}" name="L2 Event3" dataDxfId="10"/>
    <tableColumn id="21" xr3:uid="{4E7FA92E-AC33-4F74-83ED-555F11788B94}" name="L2 Event4" dataDxfId="9"/>
    <tableColumn id="22" xr3:uid="{F04B0DB2-0C78-42C1-8576-4486A01442BE}" name="L1 Event1" dataDxfId="8"/>
  </tableColumns>
  <tableStyleInfo name="Mens 75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7" headerRowBorderDxfId="6" tableBorderDxfId="5" totalsRowBorderDxfId="4">
  <autoFilter ref="A2:E26" xr:uid="{2E67095B-9250-4A32-8A7F-08398123B2DD}"/>
  <tableColumns count="5">
    <tableColumn id="1" xr3:uid="{D2767761-4D43-4A65-AD76-225369FA2787}" name="Placing" dataDxfId="3"/>
    <tableColumn id="2" xr3:uid="{FDDC6430-E51E-46BE-99DE-936D6F319BAF}" name="Points" dataDxfId="2"/>
    <tableColumn id="3" xr3:uid="{75ED44D9-ECB9-4E9B-96B8-2E6B3A8DF985}" name="Points2" dataDxfId="1"/>
    <tableColumn id="4" xr3:uid="{5E697E07-8D61-437D-B517-068A32AF2F9F}" name="Points3" dataDxfId="0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2:Y41" headerRowDxfId="162" headerRowBorderDxfId="161">
  <sortState xmlns:xlrd2="http://schemas.microsoft.com/office/spreadsheetml/2017/richdata2" ref="B3:Y41">
    <sortCondition descending="1" ref="Q3:Q41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/>
    <tableColumn id="4" xr3:uid="{00000000-0010-0000-0100-000004000000}" name="L3 Event 1"/>
    <tableColumn id="23" xr3:uid="{0C8FD7A8-5B62-48F0-A3CE-F7AC8556505A}" name="L3 Event 2" dataDxfId="160">
      <calculatedColumnFormula>IFERROR(VLOOKUP(Table_2[[#This Row],[L3 Event2]],Table16[#All],2,FALSE),0)</calculatedColumnFormula>
    </tableColumn>
    <tableColumn id="5" xr3:uid="{00000000-0010-0000-0100-000005000000}" name="L3 Event 3"/>
    <tableColumn id="6" xr3:uid="{00000000-0010-0000-0100-000006000000}" name="L2 Event 1"/>
    <tableColumn id="7" xr3:uid="{00000000-0010-0000-0100-000007000000}" name="L2 Event 2"/>
    <tableColumn id="8" xr3:uid="{00000000-0010-0000-0100-000008000000}" name="L2 Event 3"/>
    <tableColumn id="9" xr3:uid="{00000000-0010-0000-0100-000009000000}" name="L2 Event 4"/>
    <tableColumn id="10" xr3:uid="{00000000-0010-0000-0100-00000A000000}" name="L1 Event 1"/>
    <tableColumn id="11" xr3:uid="{00000000-0010-0000-0100-00000B000000}" name="Total Points"/>
    <tableColumn id="12" xr3:uid="{00000000-0010-0000-0100-00000C000000}" name="Total Top 3"/>
    <tableColumn id="13" xr3:uid="{00000000-0010-0000-0100-00000D000000}" name="Total Top2/2*3"/>
    <tableColumn id="14" xr3:uid="{00000000-0010-0000-0100-00000E000000}" name="Qualifiaction Points"/>
    <tableColumn id="15" xr3:uid="{00000000-0010-0000-0100-00000F000000}" name="Total Top 4 (Seeding)" dataDxfId="159">
      <calculatedColumnFormula array="1">IFERROR(SUM(LARGE(E3:L3,{1,2,3,4})),0)</calculatedColumnFormula>
    </tableColumn>
    <tableColumn id="16" xr3:uid="{8F5C46BC-24C9-4354-88B2-BABFAFDE0A6D}" name="L3 Event1" dataDxfId="158"/>
    <tableColumn id="24" xr3:uid="{573E1F86-0E3A-4548-A493-618574EF2652}" name="L3 Event2" dataDxfId="157"/>
    <tableColumn id="17" xr3:uid="{03D4A725-B3ED-4F8F-8583-59FCC03B5576}" name="L3 Event3" dataDxfId="156"/>
    <tableColumn id="18" xr3:uid="{225CBE6B-0F8F-4BBC-B612-3A0E7A4D74FC}" name="L2 Event1" dataDxfId="155"/>
    <tableColumn id="19" xr3:uid="{EE043302-65AD-4ED1-97BC-44CD8C661D2D}" name="L2 Event2" dataDxfId="154"/>
    <tableColumn id="20" xr3:uid="{514A354E-F09F-48F3-96D6-39261C694C2C}" name="L2 Event3" dataDxfId="153"/>
    <tableColumn id="21" xr3:uid="{1F64ED7E-FFB9-4A60-B0F7-8EFC4B923C54}" name="L2 Event4" dataDxfId="152"/>
    <tableColumn id="22" xr3:uid="{C2D12CC7-1E16-4F44-BDE6-8A18B2CB3D36}" name="L1 Event1" dataDxfId="151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:Y21" headerRowDxfId="150" headerRowBorderDxfId="149">
  <sortState xmlns:xlrd2="http://schemas.microsoft.com/office/spreadsheetml/2017/richdata2" ref="B3:Y21">
    <sortCondition descending="1" ref="Q3:Q21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/>
    <tableColumn id="4" xr3:uid="{00000000-0010-0000-0200-000004000000}" name="L3 Event 1"/>
    <tableColumn id="23" xr3:uid="{8FDAE2E7-3F68-4FF0-A6E5-81D9418F1E89}" name="L3 Event 2" dataDxfId="148">
      <calculatedColumnFormula>IFERROR(VLOOKUP(Table_3[[#This Row],[L3 Event2]],Table16[#All],2,FALSE),0)</calculatedColumnFormula>
    </tableColumn>
    <tableColumn id="5" xr3:uid="{00000000-0010-0000-0200-000005000000}" name="L3 Event 3"/>
    <tableColumn id="6" xr3:uid="{00000000-0010-0000-0200-000006000000}" name="L2 Event 1"/>
    <tableColumn id="7" xr3:uid="{00000000-0010-0000-0200-000007000000}" name="L2 Event 2"/>
    <tableColumn id="8" xr3:uid="{00000000-0010-0000-0200-000008000000}" name="L2 Event 3"/>
    <tableColumn id="9" xr3:uid="{00000000-0010-0000-0200-000009000000}" name="L2 Event 4"/>
    <tableColumn id="10" xr3:uid="{00000000-0010-0000-0200-00000A000000}" name="L1 Event 1"/>
    <tableColumn id="11" xr3:uid="{00000000-0010-0000-0200-00000B000000}" name="Total Points"/>
    <tableColumn id="12" xr3:uid="{00000000-0010-0000-0200-00000C000000}" name="Total Top 3"/>
    <tableColumn id="13" xr3:uid="{00000000-0010-0000-0200-00000D000000}" name="Total Top2/2*3"/>
    <tableColumn id="14" xr3:uid="{00000000-0010-0000-0200-00000E000000}" name="Qualifiaction Points"/>
    <tableColumn id="15" xr3:uid="{00000000-0010-0000-0200-00000F000000}" name="Total Top 4 (Seeding)" dataDxfId="147">
      <calculatedColumnFormula array="1">IFERROR(SUM(LARGE(E3:L3,{1,2,3,4})),0)</calculatedColumnFormula>
    </tableColumn>
    <tableColumn id="16" xr3:uid="{8AF1EB78-3FFA-40A8-A958-1394C0651E26}" name="L3 Event1" dataDxfId="146"/>
    <tableColumn id="24" xr3:uid="{FD6E5536-35DD-48F2-82C7-2904546EF9D9}" name="L3 Event2" dataDxfId="145"/>
    <tableColumn id="17" xr3:uid="{6E207FE2-7C3F-4129-BC4C-099BDEE2C9DF}" name="L3 Event3" dataDxfId="144"/>
    <tableColumn id="18" xr3:uid="{17878CF8-531B-44E6-9A8D-79FE0D580786}" name="L2 Event1" dataDxfId="143"/>
    <tableColumn id="19" xr3:uid="{E1A6A220-A866-4BB9-BBF3-F12BCC2C43CE}" name="L2 Event2" dataDxfId="142"/>
    <tableColumn id="20" xr3:uid="{BDD352A3-BBB5-494C-9A57-93D8F94C26F2}" name="L2 Event3" dataDxfId="141"/>
    <tableColumn id="21" xr3:uid="{1A9188AF-67F8-4134-B62F-EFD5F6D56D9D}" name="L2 Event4" dataDxfId="140"/>
    <tableColumn id="22" xr3:uid="{6501DD35-7380-47EC-B41D-55C187198C7C}" name="L1 Event1" dataDxfId="139"/>
  </tableColumns>
  <tableStyleInfo name="Ladies 35-40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:Y44" headerRowDxfId="138" headerRowBorderDxfId="137">
  <sortState xmlns:xlrd2="http://schemas.microsoft.com/office/spreadsheetml/2017/richdata2" ref="B3:Y44">
    <sortCondition descending="1" ref="Q3:Q44"/>
  </sortState>
  <tableColumns count="24">
    <tableColumn id="1" xr3:uid="{00000000-0010-0000-0300-000001000000}" name="Player"/>
    <tableColumn id="2" xr3:uid="{00000000-0010-0000-0300-000002000000}" name="Player Type"/>
    <tableColumn id="3" xr3:uid="{00000000-0010-0000-0300-000003000000}" name="Events"/>
    <tableColumn id="4" xr3:uid="{00000000-0010-0000-0300-000004000000}" name="L3 Event 1"/>
    <tableColumn id="23" xr3:uid="{9431BDFA-256A-4DA6-A1C9-9E0D13561D02}" name="L3 Event 2" dataDxfId="136">
      <calculatedColumnFormula>IFERROR(VLOOKUP(Table_4[[#This Row],[L3 Event2]],Table16[#All],2,FALSE),0)</calculatedColumnFormula>
    </tableColumn>
    <tableColumn id="5" xr3:uid="{00000000-0010-0000-0300-000005000000}" name="L3 Event 3"/>
    <tableColumn id="6" xr3:uid="{00000000-0010-0000-0300-000006000000}" name="L2 Event 1"/>
    <tableColumn id="7" xr3:uid="{00000000-0010-0000-0300-000007000000}" name="L2 Event 2"/>
    <tableColumn id="8" xr3:uid="{00000000-0010-0000-0300-000008000000}" name="L2 Event 3"/>
    <tableColumn id="9" xr3:uid="{00000000-0010-0000-0300-000009000000}" name="L2 Event 4"/>
    <tableColumn id="10" xr3:uid="{00000000-0010-0000-0300-00000A000000}" name="L1 Event 1"/>
    <tableColumn id="11" xr3:uid="{00000000-0010-0000-0300-00000B000000}" name="Total Points"/>
    <tableColumn id="12" xr3:uid="{00000000-0010-0000-0300-00000C000000}" name="Total Top 3"/>
    <tableColumn id="13" xr3:uid="{00000000-0010-0000-0300-00000D000000}" name="Total Top2/2*3"/>
    <tableColumn id="14" xr3:uid="{00000000-0010-0000-0300-00000E000000}" name="Qualifiaction Points"/>
    <tableColumn id="15" xr3:uid="{00000000-0010-0000-0300-00000F000000}" name="Total Top 4 (Seeding)" dataDxfId="135">
      <calculatedColumnFormula array="1">IFERROR(SUM(LARGE(E3:L3,{1,2,3,4})),0)</calculatedColumnFormula>
    </tableColumn>
    <tableColumn id="16" xr3:uid="{794505C5-5ED9-4A8D-84CB-904887916E93}" name="L3 Event1" dataDxfId="134"/>
    <tableColumn id="24" xr3:uid="{A6F8A466-C03D-46E2-BC69-34E6F2E6A76A}" name="L3 Event2" dataDxfId="133"/>
    <tableColumn id="17" xr3:uid="{5192D0D1-99B0-4579-9B10-DF4A8056F820}" name="L3 Event3" dataDxfId="132"/>
    <tableColumn id="18" xr3:uid="{2CD82BFD-5394-4F11-97B4-3855CDD7A4E6}" name="L2 Event1" dataDxfId="131"/>
    <tableColumn id="19" xr3:uid="{E3D63479-AD5B-44C2-A974-7060045385B7}" name="L2 Event2" dataDxfId="130"/>
    <tableColumn id="20" xr3:uid="{35CB24E3-290A-421A-913E-8F6D5CB97A0C}" name="L2 Event3" dataDxfId="129"/>
    <tableColumn id="21" xr3:uid="{29D1E6A0-1949-4D5D-ABB1-9D15AC59CC31}" name="L2 Event4" dataDxfId="128"/>
    <tableColumn id="22" xr3:uid="{AD41957A-DFF2-4333-B5F2-6855427645C9}" name="L1 Event1" dataDxfId="127"/>
  </tableColumns>
  <tableStyleInfo name="Mens 45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:Y16" headerRowDxfId="126" headerRowBorderDxfId="125">
  <sortState xmlns:xlrd2="http://schemas.microsoft.com/office/spreadsheetml/2017/richdata2" ref="B3:Y16">
    <sortCondition descending="1" ref="Q3:Q16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/>
    <tableColumn id="4" xr3:uid="{00000000-0010-0000-0400-000004000000}" name="L3 Event 1"/>
    <tableColumn id="23" xr3:uid="{247AD2C1-1ECC-49EE-9424-4D41B317D61C}" name="L3 Event 2" dataDxfId="124">
      <calculatedColumnFormula>IFERROR(VLOOKUP(Table_5[[#This Row],[L3 Event2]],Table16[#All],2,FALSE),0)</calculatedColumnFormula>
    </tableColumn>
    <tableColumn id="5" xr3:uid="{00000000-0010-0000-0400-000005000000}" name="L3 Event 3"/>
    <tableColumn id="6" xr3:uid="{00000000-0010-0000-0400-000006000000}" name="L2 Event 1"/>
    <tableColumn id="7" xr3:uid="{00000000-0010-0000-0400-000007000000}" name="L2 Event 2"/>
    <tableColumn id="8" xr3:uid="{00000000-0010-0000-0400-000008000000}" name="L2 Event 3"/>
    <tableColumn id="9" xr3:uid="{00000000-0010-0000-0400-000009000000}" name="L2 Event 4"/>
    <tableColumn id="10" xr3:uid="{00000000-0010-0000-0400-00000A000000}" name="L1 Event 1"/>
    <tableColumn id="11" xr3:uid="{00000000-0010-0000-0400-00000B000000}" name="Total Points"/>
    <tableColumn id="12" xr3:uid="{00000000-0010-0000-0400-00000C000000}" name="Total Top 3"/>
    <tableColumn id="13" xr3:uid="{00000000-0010-0000-0400-00000D000000}" name="Total Top2/2*3"/>
    <tableColumn id="14" xr3:uid="{00000000-0010-0000-0400-00000E000000}" name="Qualifiaction Points"/>
    <tableColumn id="15" xr3:uid="{00000000-0010-0000-0400-00000F000000}" name="Total Top 4 (Seeding)" dataDxfId="123">
      <calculatedColumnFormula array="1">IFERROR(SUM(LARGE(E3:L3,{1,2,3,4})),0)</calculatedColumnFormula>
    </tableColumn>
    <tableColumn id="16" xr3:uid="{B8A38199-4CC6-47CF-9E62-B6C4531135D7}" name="L3 Event1" dataDxfId="122"/>
    <tableColumn id="24" xr3:uid="{3C53697D-1918-4924-8314-822F20244300}" name="L3 Event2" dataDxfId="121"/>
    <tableColumn id="17" xr3:uid="{127F26DC-D051-4471-9CC3-8A2C3B42726A}" name="L3 Event3" dataDxfId="120"/>
    <tableColumn id="18" xr3:uid="{F42B7C06-7569-4B52-83A5-449E77657FAD}" name="L2 Event1" dataDxfId="119"/>
    <tableColumn id="19" xr3:uid="{AFAD1254-B5B2-457A-816E-0B01A22CF43B}" name="L2 Event2" dataDxfId="118"/>
    <tableColumn id="20" xr3:uid="{0B51A593-9FD8-4E5E-B967-A7E8E078305D}" name="L2 Event3" dataDxfId="117"/>
    <tableColumn id="21" xr3:uid="{E6AC4B0D-03CD-450D-BCFA-8771E2CDDCE2}" name="L2 Event4" dataDxfId="116"/>
    <tableColumn id="22" xr3:uid="{F8D85674-33C0-45DB-9D44-78DB73B67737}" name="L1 Event1" dataDxfId="115"/>
  </tableColumns>
  <tableStyleInfo name="Ladies 4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:Y41" headerRowDxfId="114" headerRowBorderDxfId="113">
  <sortState xmlns:xlrd2="http://schemas.microsoft.com/office/spreadsheetml/2017/richdata2" ref="B3:Y41">
    <sortCondition descending="1" ref="Q3:Q41"/>
  </sortState>
  <tableColumns count="24">
    <tableColumn id="1" xr3:uid="{00000000-0010-0000-0500-000001000000}" name="Player"/>
    <tableColumn id="2" xr3:uid="{00000000-0010-0000-0500-000002000000}" name="Player Type"/>
    <tableColumn id="3" xr3:uid="{00000000-0010-0000-0500-000003000000}" name="Events"/>
    <tableColumn id="4" xr3:uid="{00000000-0010-0000-0500-000004000000}" name="L3 Event 1"/>
    <tableColumn id="23" xr3:uid="{E57AFB58-F222-469F-85DB-3800BE4B76B9}" name="L3 Event 2" dataDxfId="112">
      <calculatedColumnFormula>IFERROR(VLOOKUP(Table_6[[#This Row],[L3 Event2]],Table16[#All],2,FALSE),0)</calculatedColumnFormula>
    </tableColumn>
    <tableColumn id="5" xr3:uid="{00000000-0010-0000-0500-000005000000}" name="L3 Event 3"/>
    <tableColumn id="6" xr3:uid="{00000000-0010-0000-0500-000006000000}" name="L2 Event 1"/>
    <tableColumn id="7" xr3:uid="{00000000-0010-0000-0500-000007000000}" name="L2 Event 2"/>
    <tableColumn id="8" xr3:uid="{00000000-0010-0000-0500-000008000000}" name="L2 Event 3"/>
    <tableColumn id="9" xr3:uid="{00000000-0010-0000-0500-000009000000}" name="L2 Event 4"/>
    <tableColumn id="10" xr3:uid="{00000000-0010-0000-0500-00000A000000}" name="L1 Event 1"/>
    <tableColumn id="11" xr3:uid="{00000000-0010-0000-0500-00000B000000}" name="Total Points"/>
    <tableColumn id="12" xr3:uid="{00000000-0010-0000-0500-00000C000000}" name="Total Top 3"/>
    <tableColumn id="13" xr3:uid="{00000000-0010-0000-0500-00000D000000}" name="Total Top2/2*3"/>
    <tableColumn id="14" xr3:uid="{00000000-0010-0000-0500-00000E000000}" name="Qualifiaction Points"/>
    <tableColumn id="15" xr3:uid="{00000000-0010-0000-0500-00000F000000}" name="Total Top 4 (Seeding)" dataDxfId="111">
      <calculatedColumnFormula array="1">IFERROR(SUM(LARGE(E3:L3,{1,2,3,4})),0)</calculatedColumnFormula>
    </tableColumn>
    <tableColumn id="16" xr3:uid="{27F1181B-FEB1-4761-8C06-0735CADB0AC3}" name="L3 Event1" dataDxfId="110"/>
    <tableColumn id="24" xr3:uid="{4EC63058-3C98-4E50-BF24-509990D6CD35}" name="L3 Event2" dataDxfId="109"/>
    <tableColumn id="17" xr3:uid="{53F53772-35D3-44E2-B870-E04F77CC7E32}" name="L3 Event3" dataDxfId="108"/>
    <tableColumn id="18" xr3:uid="{07684777-08D9-4967-B5F8-CC278AF63DAD}" name="L2 Event1" dataDxfId="107"/>
    <tableColumn id="19" xr3:uid="{EF8FA5FB-7F53-4EDE-8B9C-73E4B8809835}" name="L2 Event2" dataDxfId="106"/>
    <tableColumn id="20" xr3:uid="{3C003849-FC39-44BE-A822-0525DF02F3C5}" name="L2 Event3" dataDxfId="105"/>
    <tableColumn id="21" xr3:uid="{7C5CEEAC-1E13-477F-92F6-7D91D830470D}" name="L2 Event4" dataDxfId="104"/>
    <tableColumn id="22" xr3:uid="{BA81A067-A74A-4FD6-8E4D-F322F80B5B11}" name="L1 Event1" dataDxfId="103"/>
  </tableColumns>
  <tableStyleInfo name="Mens 5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:Y13" headerRowDxfId="102" headerRowBorderDxfId="101">
  <sortState xmlns:xlrd2="http://schemas.microsoft.com/office/spreadsheetml/2017/richdata2" ref="B3:Y13">
    <sortCondition descending="1" ref="Q3:Q13"/>
  </sortState>
  <tableColumns count="24">
    <tableColumn id="1" xr3:uid="{00000000-0010-0000-0600-000001000000}" name="Player"/>
    <tableColumn id="2" xr3:uid="{00000000-0010-0000-0600-000002000000}" name="Player Type"/>
    <tableColumn id="3" xr3:uid="{00000000-0010-0000-0600-000003000000}" name="Events"/>
    <tableColumn id="4" xr3:uid="{00000000-0010-0000-0600-000004000000}" name="L3 Event 1"/>
    <tableColumn id="23" xr3:uid="{B87BEDA2-99A2-42C0-A9CB-A2E19F24C033}" name="L3 Event 2" dataDxfId="100">
      <calculatedColumnFormula>IFERROR(VLOOKUP(Table_7[[#This Row],[L3 Event2]],Table16[#All],2,FALSE),0)</calculatedColumnFormula>
    </tableColumn>
    <tableColumn id="5" xr3:uid="{00000000-0010-0000-0600-000005000000}" name="L3 Event 3"/>
    <tableColumn id="6" xr3:uid="{00000000-0010-0000-0600-000006000000}" name="L2 Event 1"/>
    <tableColumn id="7" xr3:uid="{00000000-0010-0000-0600-000007000000}" name="L2 Event 2"/>
    <tableColumn id="8" xr3:uid="{00000000-0010-0000-0600-000008000000}" name="L2 Event 3"/>
    <tableColumn id="9" xr3:uid="{00000000-0010-0000-0600-000009000000}" name="L2 Event 4"/>
    <tableColumn id="10" xr3:uid="{00000000-0010-0000-0600-00000A000000}" name="L1 Event 1"/>
    <tableColumn id="11" xr3:uid="{00000000-0010-0000-0600-00000B000000}" name="Total Points"/>
    <tableColumn id="12" xr3:uid="{00000000-0010-0000-0600-00000C000000}" name="Total Top 3"/>
    <tableColumn id="13" xr3:uid="{00000000-0010-0000-0600-00000D000000}" name="Total Top2/2*3"/>
    <tableColumn id="14" xr3:uid="{00000000-0010-0000-0600-00000E000000}" name="Qualifiaction Points"/>
    <tableColumn id="15" xr3:uid="{00000000-0010-0000-0600-00000F000000}" name="Total Top 4 (Seeding)"/>
    <tableColumn id="16" xr3:uid="{D67A7C85-D234-4C60-B3AA-A3EBC746D4D5}" name="L3 Event1" dataDxfId="99"/>
    <tableColumn id="24" xr3:uid="{5222F690-0A80-4E73-B319-86289028F480}" name="L3 Event2" dataDxfId="98"/>
    <tableColumn id="17" xr3:uid="{138CBA88-6424-4D7E-BAA4-3F4C72F912BB}" name="L3 Event3" dataDxfId="97"/>
    <tableColumn id="18" xr3:uid="{17756753-8F6B-4390-9571-889CF916923B}" name="L2 Event1" dataDxfId="96"/>
    <tableColumn id="19" xr3:uid="{1408A407-1103-4DD5-A6F6-368623E4AA78}" name="L2 Event2" dataDxfId="95"/>
    <tableColumn id="20" xr3:uid="{C88B821A-6CBD-426F-89A8-BD0DA3C1A4B5}" name="L2 Event3" dataDxfId="94"/>
    <tableColumn id="21" xr3:uid="{AEE40871-C76F-4517-95B7-9BCE203C17E2}" name="L2 Event4" dataDxfId="93"/>
    <tableColumn id="22" xr3:uid="{E488D997-2A83-48E4-82EF-FB1841C2029C}" name="L1 Event1" dataDxfId="92"/>
  </tableColumns>
  <tableStyleInfo name="Ladies 50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:Y34" headerRowDxfId="91" headerRowBorderDxfId="90">
  <sortState xmlns:xlrd2="http://schemas.microsoft.com/office/spreadsheetml/2017/richdata2" ref="B3:Y34">
    <sortCondition descending="1" ref="Q3:Q34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/>
    <tableColumn id="4" xr3:uid="{00000000-0010-0000-0700-000004000000}" name="L3 Event 1"/>
    <tableColumn id="23" xr3:uid="{D2D563C1-F1CA-4200-B0A2-D35DE7BE7374}" name="L3 Event 2" dataDxfId="89">
      <calculatedColumnFormula>IFERROR(VLOOKUP(Table_8[[#This Row],[L3 Event2]],Table16[#All],2,FALSE),0)</calculatedColumnFormula>
    </tableColumn>
    <tableColumn id="5" xr3:uid="{00000000-0010-0000-0700-000005000000}" name="L3 Event 3"/>
    <tableColumn id="6" xr3:uid="{00000000-0010-0000-0700-000006000000}" name="L2 Event 1"/>
    <tableColumn id="7" xr3:uid="{00000000-0010-0000-0700-000007000000}" name="L2 Event 2"/>
    <tableColumn id="8" xr3:uid="{00000000-0010-0000-0700-000008000000}" name="L2 Event 3"/>
    <tableColumn id="9" xr3:uid="{00000000-0010-0000-0700-000009000000}" name="L2 Event 4"/>
    <tableColumn id="10" xr3:uid="{00000000-0010-0000-0700-00000A000000}" name="L1 Event 1"/>
    <tableColumn id="11" xr3:uid="{00000000-0010-0000-0700-00000B000000}" name="Total Points"/>
    <tableColumn id="12" xr3:uid="{00000000-0010-0000-0700-00000C000000}" name="Total Top 3"/>
    <tableColumn id="13" xr3:uid="{00000000-0010-0000-0700-00000D000000}" name="Total Top2/2*3"/>
    <tableColumn id="14" xr3:uid="{00000000-0010-0000-0700-00000E000000}" name="Qualifiaction Points"/>
    <tableColumn id="15" xr3:uid="{00000000-0010-0000-0700-00000F000000}" name="Total Top 4 (Seeding)" dataDxfId="88">
      <calculatedColumnFormula array="1">IFERROR(SUM(LARGE(E3:L3,{1,2,3,4})),0)</calculatedColumnFormula>
    </tableColumn>
    <tableColumn id="16" xr3:uid="{4AB34943-B96C-40C6-8FD0-8454C1CD58D2}" name="L3 Event1" dataDxfId="87"/>
    <tableColumn id="24" xr3:uid="{2A9E9CDD-7BA1-4913-87D4-D1F349CE52E4}" name="L3 Event2" dataDxfId="86"/>
    <tableColumn id="17" xr3:uid="{FA90507C-41F0-49C7-A153-71C0D32BB9FF}" name="L3 Event3" dataDxfId="85"/>
    <tableColumn id="18" xr3:uid="{AF44DBA4-6A04-4D8B-B4D5-647A7D6D7277}" name="L2 Event1" dataDxfId="84"/>
    <tableColumn id="19" xr3:uid="{4E93D02B-8F61-486F-8D59-DAC4655ECB3F}" name="L2 Event2" dataDxfId="83"/>
    <tableColumn id="20" xr3:uid="{6A9D65A4-9DFF-4C63-9DF6-F66418AF0FB8}" name="L2 Event3" dataDxfId="82"/>
    <tableColumn id="21" xr3:uid="{403967F2-DB8D-481E-84C3-07F579AC97EE}" name="L2 Event4" dataDxfId="81"/>
    <tableColumn id="22" xr3:uid="{C778D675-92F8-4CDF-8D9E-58F212DD16F3}" name="L1 Event1" dataDxfId="80"/>
  </tableColumns>
  <tableStyleInfo name="Mens 5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2:Y9" headerRowDxfId="79" headerRowBorderDxfId="78">
  <sortState xmlns:xlrd2="http://schemas.microsoft.com/office/spreadsheetml/2017/richdata2" ref="B3:Y9">
    <sortCondition descending="1" ref="Q3:Q9"/>
  </sortState>
  <tableColumns count="24">
    <tableColumn id="1" xr3:uid="{00000000-0010-0000-0800-000001000000}" name="Player"/>
    <tableColumn id="2" xr3:uid="{00000000-0010-0000-0800-000002000000}" name="Player Type"/>
    <tableColumn id="3" xr3:uid="{00000000-0010-0000-0800-000003000000}" name="Events"/>
    <tableColumn id="4" xr3:uid="{00000000-0010-0000-0800-000004000000}" name="L3 Event 1"/>
    <tableColumn id="23" xr3:uid="{74C52A90-13F7-4075-B1C0-9D062FB0E895}" name="L3 Event 2" dataDxfId="77">
      <calculatedColumnFormula>IFERROR(VLOOKUP(Table_9[[#This Row],[L3 Event2]],Table16[#All],2,FALSE),0)</calculatedColumnFormula>
    </tableColumn>
    <tableColumn id="5" xr3:uid="{00000000-0010-0000-0800-000005000000}" name="L3 Event 3"/>
    <tableColumn id="6" xr3:uid="{00000000-0010-0000-0800-000006000000}" name="L2 Event 1"/>
    <tableColumn id="7" xr3:uid="{00000000-0010-0000-0800-000007000000}" name="L2 Event 2"/>
    <tableColumn id="8" xr3:uid="{00000000-0010-0000-0800-000008000000}" name="L2 Event 3"/>
    <tableColumn id="9" xr3:uid="{00000000-0010-0000-0800-000009000000}" name="L2 Event 4"/>
    <tableColumn id="10" xr3:uid="{00000000-0010-0000-0800-00000A000000}" name="L1 Event 1"/>
    <tableColumn id="11" xr3:uid="{00000000-0010-0000-0800-00000B000000}" name="Total Points"/>
    <tableColumn id="12" xr3:uid="{00000000-0010-0000-0800-00000C000000}" name="Total Top 3"/>
    <tableColumn id="13" xr3:uid="{00000000-0010-0000-0800-00000D000000}" name="Total Top2/2*3"/>
    <tableColumn id="14" xr3:uid="{00000000-0010-0000-0800-00000E000000}" name="Qualifiaction Points"/>
    <tableColumn id="15" xr3:uid="{00000000-0010-0000-0800-00000F000000}" name="Total Top 4 (Seeding)" dataDxfId="76">
      <calculatedColumnFormula array="1">IFERROR(SUM(LARGE(E3:L3,{1,2,3,4})),0)</calculatedColumnFormula>
    </tableColumn>
    <tableColumn id="16" xr3:uid="{68D1E247-0DF8-45CA-9E46-4AD8A56106AF}" name="L3 Event1" dataDxfId="75"/>
    <tableColumn id="24" xr3:uid="{B2CA9430-8926-412B-AFEC-A29FAAF10AD3}" name="L3 Event2" dataDxfId="74"/>
    <tableColumn id="17" xr3:uid="{8FB4F75F-ECF4-41BA-A83F-458E208E6CD8}" name="L3 Event3" dataDxfId="73"/>
    <tableColumn id="18" xr3:uid="{F1419C53-A815-499F-B43F-448C4BF08F19}" name="L2 Event1" dataDxfId="72"/>
    <tableColumn id="19" xr3:uid="{CB7C8978-57A3-4C24-ACB5-46201417ED10}" name="L2 Event2" dataDxfId="71"/>
    <tableColumn id="20" xr3:uid="{9C58F8EC-DAC3-45C6-8DA2-09A9417ADD04}" name="L2 Event3" dataDxfId="70"/>
    <tableColumn id="21" xr3:uid="{63D1D832-6E9B-4711-8C0B-58486BF13A3A}" name="L2 Event4" dataDxfId="69"/>
    <tableColumn id="22" xr3:uid="{1D7AC93A-5AC1-4434-8F93-8FC3D773D508}" name="L1 Event1" dataDxfId="68"/>
  </tableColumns>
  <tableStyleInfo name="Ladies 55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1"/>
  <sheetViews>
    <sheetView workbookViewId="0">
      <pane xSplit="2" ySplit="2" topLeftCell="G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6.86328125" customWidth="1"/>
    <col min="2" max="2" width="22.265625" customWidth="1"/>
    <col min="3" max="3" width="13.86328125" customWidth="1"/>
    <col min="4" max="4" width="11" hidden="1" customWidth="1"/>
    <col min="5" max="9" width="13" customWidth="1"/>
    <col min="11" max="13" width="13" customWidth="1"/>
    <col min="14" max="14" width="9.1328125" hidden="1" customWidth="1"/>
    <col min="15" max="15" width="0.1328125" customWidth="1"/>
    <col min="16" max="16" width="17.86328125" customWidth="1"/>
    <col min="17" max="17" width="19.73046875" customWidth="1"/>
    <col min="18" max="25" width="13.3984375" style="45" customWidth="1"/>
    <col min="26" max="28" width="34" customWidth="1"/>
  </cols>
  <sheetData>
    <row r="1" spans="1:28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8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8" ht="18.75" customHeight="1" x14ac:dyDescent="0.55000000000000004">
      <c r="A3" s="3">
        <v>1</v>
      </c>
      <c r="B3" s="4" t="s">
        <v>8</v>
      </c>
      <c r="C3" s="5" t="s">
        <v>9</v>
      </c>
      <c r="D3" s="5">
        <v>3</v>
      </c>
      <c r="E3" s="5">
        <f>IFERROR(VLOOKUP(Table_1[[#This Row],[L3 Event1]],Table16[#All],2,FALSE),0)</f>
        <v>50</v>
      </c>
      <c r="F3" s="5">
        <f>IFERROR(VLOOKUP(Table_1[[#This Row],[L3 Event2]],Table16[#All],2,FALSE),0)</f>
        <v>0</v>
      </c>
      <c r="G3" s="5">
        <f>IFERROR(VLOOKUP(Table_1[[#This Row],[L3 Event3]],Table16[#All],2,FALSE),0)</f>
        <v>0</v>
      </c>
      <c r="H3" s="5">
        <v>140</v>
      </c>
      <c r="I3" s="2">
        <v>100</v>
      </c>
      <c r="J3" s="2">
        <v>70</v>
      </c>
      <c r="K3" s="2">
        <v>70</v>
      </c>
      <c r="L3" s="5">
        <v>60</v>
      </c>
      <c r="M3" s="6">
        <f>SUM(E3:L3)</f>
        <v>490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50</v>
      </c>
      <c r="O3" s="5" cm="1">
        <f t="array" aca="1" ref="O3" ca="1">IFERROR(SUM(LARGE(OFFSET(E3,0,0,1,'points tables'!$G$2),{1,2})/2*3),(IFERROR(SUM(LARGE(OFFSET(E3,0,0,1,'points tables'!$G$2),{1})/2*3),0)))</f>
        <v>75</v>
      </c>
      <c r="P3" s="7">
        <f ca="1">IF(D3=3,N3,O3)</f>
        <v>50</v>
      </c>
      <c r="Q3" s="6" cm="1">
        <f t="array" ref="Q3">IFERROR(SUM(LARGE(E3:L3,{1,2,3,4})),0)</f>
        <v>380</v>
      </c>
      <c r="R3" s="44">
        <v>1</v>
      </c>
      <c r="S3" s="44"/>
      <c r="T3" s="44"/>
      <c r="U3" s="44"/>
      <c r="V3" s="44"/>
      <c r="W3" s="44"/>
      <c r="X3" s="44"/>
      <c r="Y3" s="44"/>
      <c r="Z3" s="8"/>
      <c r="AA3" s="8"/>
      <c r="AB3" s="8"/>
    </row>
    <row r="4" spans="1:28" ht="18.75" customHeight="1" x14ac:dyDescent="0.55000000000000004">
      <c r="A4" s="3">
        <v>2</v>
      </c>
      <c r="B4" s="9" t="s">
        <v>16</v>
      </c>
      <c r="C4" s="5" t="s">
        <v>9</v>
      </c>
      <c r="D4" s="5">
        <v>3</v>
      </c>
      <c r="E4" s="5">
        <f>IFERROR(VLOOKUP(Table_1[[#This Row],[L3 Event1]],Table16[#All],2,FALSE),0)</f>
        <v>0</v>
      </c>
      <c r="F4" s="5">
        <f>IFERROR(VLOOKUP(Table_1[[#This Row],[L3 Event2]],Table16[#All],2,FALSE),0)</f>
        <v>0</v>
      </c>
      <c r="G4" s="5">
        <f>IFERROR(VLOOKUP(Table_1[[#This Row],[L3 Event3]],Table16[#All],2,FALSE),0)</f>
        <v>0</v>
      </c>
      <c r="H4" s="5">
        <v>0</v>
      </c>
      <c r="I4" s="2">
        <v>0</v>
      </c>
      <c r="J4" s="2">
        <v>0</v>
      </c>
      <c r="K4" s="2">
        <v>140</v>
      </c>
      <c r="L4" s="5">
        <v>175</v>
      </c>
      <c r="M4" s="6">
        <f>SUM(E4:L4)</f>
        <v>315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315</v>
      </c>
      <c r="R4" s="44"/>
      <c r="S4" s="44"/>
      <c r="T4" s="44"/>
      <c r="U4" s="44"/>
      <c r="V4" s="44"/>
      <c r="W4" s="44"/>
      <c r="X4" s="44"/>
      <c r="Y4" s="44"/>
      <c r="Z4" s="8"/>
      <c r="AA4" s="8"/>
      <c r="AB4" s="8"/>
    </row>
    <row r="5" spans="1:28" ht="18.75" customHeight="1" x14ac:dyDescent="0.55000000000000004">
      <c r="A5" s="3">
        <v>3</v>
      </c>
      <c r="B5" s="4" t="s">
        <v>12</v>
      </c>
      <c r="C5" s="5" t="s">
        <v>9</v>
      </c>
      <c r="D5" s="5">
        <v>3</v>
      </c>
      <c r="E5" s="5">
        <f>IFERROR(VLOOKUP(Table_1[[#This Row],[L3 Event1]],Table16[#All],2,FALSE),0)</f>
        <v>0</v>
      </c>
      <c r="F5" s="5">
        <f>IFERROR(VLOOKUP(Table_1[[#This Row],[L3 Event2]],Table16[#All],2,FALSE),0)</f>
        <v>0</v>
      </c>
      <c r="G5" s="5">
        <f>IFERROR(VLOOKUP(Table_1[[#This Row],[L3 Event3]],Table16[#All],2,FALSE),0)</f>
        <v>0</v>
      </c>
      <c r="H5" s="5">
        <v>100</v>
      </c>
      <c r="I5" s="2">
        <v>0</v>
      </c>
      <c r="J5" s="2">
        <v>100</v>
      </c>
      <c r="K5" s="2">
        <v>50</v>
      </c>
      <c r="L5" s="5">
        <v>65</v>
      </c>
      <c r="M5" s="6">
        <f>SUM(E5:L5)</f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ca="1">IF(D5=3,N5,O5)</f>
        <v>0</v>
      </c>
      <c r="Q5" s="6" cm="1">
        <f t="array" ref="Q5">IFERROR(SUM(LARGE(E5:L5,{1,2,3,4})),0)</f>
        <v>315</v>
      </c>
      <c r="R5" s="44"/>
      <c r="S5" s="44"/>
      <c r="T5" s="44"/>
      <c r="U5" s="44"/>
      <c r="V5" s="44"/>
      <c r="W5" s="44"/>
      <c r="X5" s="44"/>
      <c r="Y5" s="44"/>
      <c r="Z5" s="8"/>
      <c r="AA5" s="8"/>
      <c r="AB5" s="8"/>
    </row>
    <row r="6" spans="1:28" ht="18.75" customHeight="1" x14ac:dyDescent="0.55000000000000004">
      <c r="A6" s="3">
        <v>4</v>
      </c>
      <c r="B6" s="8" t="s">
        <v>11</v>
      </c>
      <c r="C6" s="5" t="s">
        <v>9</v>
      </c>
      <c r="D6" s="5">
        <v>3</v>
      </c>
      <c r="E6" s="5">
        <f>IFERROR(VLOOKUP(Table_1[[#This Row],[L3 Event1]],Table16[#All],2,FALSE),0)</f>
        <v>0</v>
      </c>
      <c r="F6" s="5">
        <f>IFERROR(VLOOKUP(Table_1[[#This Row],[L3 Event2]],Table16[#All],2,FALSE),0)</f>
        <v>0</v>
      </c>
      <c r="G6" s="5">
        <f>IFERROR(VLOOKUP(Table_1[[#This Row],[L3 Event3]],Table16[#All],2,FALSE),0)</f>
        <v>0</v>
      </c>
      <c r="H6" s="5">
        <v>45</v>
      </c>
      <c r="I6" s="2">
        <v>50</v>
      </c>
      <c r="J6" s="2">
        <v>140</v>
      </c>
      <c r="K6" s="2">
        <v>0</v>
      </c>
      <c r="L6" s="5">
        <v>40</v>
      </c>
      <c r="M6" s="6">
        <f>SUM(E6:L6)</f>
        <v>275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275</v>
      </c>
      <c r="R6" s="44"/>
      <c r="S6" s="44"/>
      <c r="T6" s="44"/>
      <c r="U6" s="44"/>
      <c r="V6" s="44"/>
      <c r="W6" s="44"/>
      <c r="X6" s="44"/>
      <c r="Y6" s="44"/>
      <c r="Z6" s="8"/>
      <c r="AA6" s="8"/>
      <c r="AB6" s="8"/>
    </row>
    <row r="7" spans="1:28" ht="18.75" customHeight="1" x14ac:dyDescent="0.55000000000000004">
      <c r="A7" s="3">
        <v>5</v>
      </c>
      <c r="B7" s="9" t="s">
        <v>10</v>
      </c>
      <c r="C7" s="5" t="s">
        <v>9</v>
      </c>
      <c r="D7" s="5">
        <v>3</v>
      </c>
      <c r="E7" s="5">
        <f>IFERROR(VLOOKUP(Table_1[[#This Row],[L3 Event1]],Table16[#All],2,FALSE),0)</f>
        <v>0</v>
      </c>
      <c r="F7" s="5">
        <f>IFERROR(VLOOKUP(Table_1[[#This Row],[L3 Event2]],Table16[#All],2,FALSE),0)</f>
        <v>0</v>
      </c>
      <c r="G7" s="5">
        <f>IFERROR(VLOOKUP(Table_1[[#This Row],[L3 Event3]],Table16[#All],2,FALSE),0)</f>
        <v>0</v>
      </c>
      <c r="H7" s="5">
        <v>0</v>
      </c>
      <c r="I7" s="2">
        <v>0</v>
      </c>
      <c r="J7" s="2">
        <v>0</v>
      </c>
      <c r="K7" s="2">
        <v>100</v>
      </c>
      <c r="L7" s="5">
        <v>90</v>
      </c>
      <c r="M7" s="6">
        <f>SUM(E7:L7)</f>
        <v>190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190</v>
      </c>
      <c r="R7" s="44"/>
      <c r="S7" s="44"/>
      <c r="T7" s="44"/>
      <c r="U7" s="44"/>
      <c r="V7" s="44"/>
      <c r="W7" s="44"/>
      <c r="X7" s="44"/>
      <c r="Y7" s="44"/>
      <c r="Z7" s="8"/>
      <c r="AA7" s="8"/>
      <c r="AB7" s="8"/>
    </row>
    <row r="8" spans="1:28" ht="18.75" customHeight="1" x14ac:dyDescent="0.55000000000000004">
      <c r="A8" s="3">
        <v>6</v>
      </c>
      <c r="B8" s="9" t="s">
        <v>13</v>
      </c>
      <c r="C8" s="5" t="s">
        <v>9</v>
      </c>
      <c r="D8" s="5">
        <v>3</v>
      </c>
      <c r="E8" s="5">
        <f>IFERROR(VLOOKUP(Table_1[[#This Row],[L3 Event1]],Table16[#All],2,FALSE),0)</f>
        <v>0</v>
      </c>
      <c r="F8" s="5">
        <f>IFERROR(VLOOKUP(Table_1[[#This Row],[L3 Event2]],Table16[#All],2,FALSE),0)</f>
        <v>0</v>
      </c>
      <c r="G8" s="5">
        <f>IFERROR(VLOOKUP(Table_1[[#This Row],[L3 Event3]],Table16[#All],2,FALSE),0)</f>
        <v>0</v>
      </c>
      <c r="H8" s="5">
        <v>70</v>
      </c>
      <c r="I8" s="2">
        <v>45</v>
      </c>
      <c r="J8" s="2">
        <v>50</v>
      </c>
      <c r="K8" s="2">
        <v>0</v>
      </c>
      <c r="L8" s="5">
        <v>25</v>
      </c>
      <c r="M8" s="6">
        <f>SUM(E8:L8)</f>
        <v>190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ca="1">IF(D8=3,N8,O8)</f>
        <v>0</v>
      </c>
      <c r="Q8" s="6" cm="1">
        <f t="array" ref="Q8">IFERROR(SUM(LARGE(E8:L8,{1,2,3,4})),0)</f>
        <v>190</v>
      </c>
      <c r="R8" s="44"/>
      <c r="S8" s="44"/>
      <c r="T8" s="44"/>
      <c r="U8" s="44"/>
      <c r="V8" s="44"/>
      <c r="W8" s="44"/>
      <c r="X8" s="44"/>
      <c r="Y8" s="44"/>
      <c r="Z8" s="8"/>
      <c r="AA8" s="8"/>
      <c r="AB8" s="8"/>
    </row>
    <row r="9" spans="1:28" ht="18.75" customHeight="1" x14ac:dyDescent="0.55000000000000004">
      <c r="A9" s="3">
        <v>7</v>
      </c>
      <c r="B9" s="9" t="s">
        <v>15</v>
      </c>
      <c r="C9" s="5" t="s">
        <v>9</v>
      </c>
      <c r="D9" s="5">
        <v>3</v>
      </c>
      <c r="E9" s="5">
        <f>IFERROR(VLOOKUP(Table_1[[#This Row],[L3 Event1]],Table16[#All],2,FALSE),0)</f>
        <v>0</v>
      </c>
      <c r="F9" s="5">
        <f>IFERROR(VLOOKUP(Table_1[[#This Row],[L3 Event2]],Table16[#All],2,FALSE),0)</f>
        <v>0</v>
      </c>
      <c r="G9" s="5">
        <f>IFERROR(VLOOKUP(Table_1[[#This Row],[L3 Event3]],Table16[#All],2,FALSE),0)</f>
        <v>0</v>
      </c>
      <c r="H9" s="5">
        <v>0</v>
      </c>
      <c r="I9" s="5">
        <v>140</v>
      </c>
      <c r="J9" s="2">
        <v>0</v>
      </c>
      <c r="K9" s="2">
        <v>0</v>
      </c>
      <c r="L9" s="5">
        <v>0</v>
      </c>
      <c r="M9" s="6">
        <f>SUM(E9:L9)</f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ca="1">IF(D9=3,N9,O9)</f>
        <v>0</v>
      </c>
      <c r="Q9" s="6" cm="1">
        <f t="array" ref="Q9">IFERROR(SUM(LARGE(E9:L9,{1,2,3,4})),0)</f>
        <v>140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</row>
    <row r="10" spans="1:28" ht="18.75" customHeight="1" x14ac:dyDescent="0.55000000000000004">
      <c r="A10" s="3">
        <v>8</v>
      </c>
      <c r="B10" s="4" t="s">
        <v>17</v>
      </c>
      <c r="C10" s="5" t="s">
        <v>9</v>
      </c>
      <c r="D10" s="5">
        <v>3</v>
      </c>
      <c r="E10" s="5">
        <f>IFERROR(VLOOKUP(Table_1[[#This Row],[L3 Event1]],Table16[#All],2,FALSE),0)</f>
        <v>0</v>
      </c>
      <c r="F10" s="5">
        <f>IFERROR(VLOOKUP(Table_1[[#This Row],[L3 Event2]],Table16[#All],2,FALSE),0)</f>
        <v>0</v>
      </c>
      <c r="G10" s="5">
        <f>IFERROR(VLOOKUP(Table_1[[#This Row],[L3 Event3]],Table16[#All],2,FALSE),0)</f>
        <v>0</v>
      </c>
      <c r="H10" s="5">
        <v>0</v>
      </c>
      <c r="I10" s="2">
        <v>0</v>
      </c>
      <c r="J10" s="2">
        <v>0</v>
      </c>
      <c r="K10" s="2">
        <v>0</v>
      </c>
      <c r="L10" s="5">
        <v>125</v>
      </c>
      <c r="M10" s="6">
        <f>SUM(E10:L10)</f>
        <v>125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ca="1">IF(D10=3,N10,O10)</f>
        <v>0</v>
      </c>
      <c r="Q10" s="6" cm="1">
        <f t="array" ref="Q10">IFERROR(SUM(LARGE(E10:L10,{1,2,3,4})),0)</f>
        <v>125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</row>
    <row r="11" spans="1:28" ht="18.75" customHeight="1" x14ac:dyDescent="0.55000000000000004">
      <c r="A11" s="3">
        <v>9</v>
      </c>
      <c r="B11" s="9" t="s">
        <v>23</v>
      </c>
      <c r="C11" s="5" t="s">
        <v>9</v>
      </c>
      <c r="D11" s="5">
        <v>3</v>
      </c>
      <c r="E11" s="5">
        <f>IFERROR(VLOOKUP(Table_1[[#This Row],[L3 Event1]],Table16[#All],2,FALSE),0)</f>
        <v>0</v>
      </c>
      <c r="F11" s="5">
        <f>IFERROR(VLOOKUP(Table_1[[#This Row],[L3 Event2]],Table16[#All],2,FALSE),0)</f>
        <v>50</v>
      </c>
      <c r="G11" s="5">
        <f>IFERROR(VLOOKUP(Table_1[[#This Row],[L3 Event3]],Table16[#All],2,FALSE),0)</f>
        <v>35</v>
      </c>
      <c r="H11" s="5">
        <v>0</v>
      </c>
      <c r="I11" s="2">
        <v>0</v>
      </c>
      <c r="J11" s="2">
        <v>0</v>
      </c>
      <c r="K11" s="2">
        <v>0</v>
      </c>
      <c r="L11" s="5">
        <v>0</v>
      </c>
      <c r="M11" s="6">
        <f>SUM(E11:L11)</f>
        <v>85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85</v>
      </c>
      <c r="O11" s="5" cm="1">
        <f t="array" aca="1" ref="O11" ca="1">IFERROR(SUM(LARGE(OFFSET(E11,0,0,1,'points tables'!$G$2),{1,2})/2*3),(IFERROR(SUM(LARGE(OFFSET(E11,0,0,1,'points tables'!$G$2),{1})/2*3),0)))</f>
        <v>127.5</v>
      </c>
      <c r="P11" s="7">
        <f ca="1">IF(D11=3,N11,O11)</f>
        <v>85</v>
      </c>
      <c r="Q11" s="6" cm="1">
        <f t="array" ref="Q11">IFERROR(SUM(LARGE(E11:L11,{1,2,3,4})),0)</f>
        <v>85</v>
      </c>
      <c r="R11" s="44"/>
      <c r="S11" s="44">
        <v>1</v>
      </c>
      <c r="T11" s="44">
        <v>2</v>
      </c>
      <c r="U11" s="44"/>
      <c r="V11" s="44"/>
      <c r="W11" s="44"/>
      <c r="X11" s="44"/>
      <c r="Y11" s="44"/>
      <c r="Z11" s="8"/>
      <c r="AA11" s="8"/>
      <c r="AB11" s="8"/>
    </row>
    <row r="12" spans="1:28" ht="18.75" customHeight="1" x14ac:dyDescent="0.55000000000000004">
      <c r="A12" s="3">
        <v>10</v>
      </c>
      <c r="B12" s="1" t="s">
        <v>20</v>
      </c>
      <c r="C12" s="5" t="s">
        <v>9</v>
      </c>
      <c r="D12" s="5">
        <v>3</v>
      </c>
      <c r="E12" s="5">
        <f>IFERROR(VLOOKUP(Table_1[[#This Row],[L3 Event1]],Table16[#All],2,FALSE),0)</f>
        <v>0</v>
      </c>
      <c r="F12" s="5">
        <f>IFERROR(VLOOKUP(Table_1[[#This Row],[L3 Event2]],Table16[#All],2,FALSE),0)</f>
        <v>35</v>
      </c>
      <c r="G12" s="5">
        <f>IFERROR(VLOOKUP(Table_1[[#This Row],[L3 Event3]],Table16[#All],2,FALSE),0)</f>
        <v>0</v>
      </c>
      <c r="H12" s="5">
        <v>0</v>
      </c>
      <c r="I12" s="2">
        <v>0</v>
      </c>
      <c r="J12" s="2">
        <v>45</v>
      </c>
      <c r="K12" s="2">
        <v>0</v>
      </c>
      <c r="L12" s="5">
        <v>0</v>
      </c>
      <c r="M12" s="6">
        <f>SUM(E12:L12)</f>
        <v>80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35</v>
      </c>
      <c r="O12" s="5" cm="1">
        <f t="array" aca="1" ref="O12" ca="1">IFERROR(SUM(LARGE(OFFSET(E12,0,0,1,'points tables'!$G$2),{1,2})/2*3),(IFERROR(SUM(LARGE(OFFSET(E12,0,0,1,'points tables'!$G$2),{1})/2*3),0)))</f>
        <v>52.5</v>
      </c>
      <c r="P12" s="7">
        <f ca="1">IF(D12=3,N12,O12)</f>
        <v>35</v>
      </c>
      <c r="Q12" s="6" cm="1">
        <f t="array" ref="Q12">IFERROR(SUM(LARGE(E12:L12,{1,2,3,4})),0)</f>
        <v>80</v>
      </c>
      <c r="R12" s="44"/>
      <c r="S12" s="44">
        <v>2</v>
      </c>
      <c r="T12" s="44"/>
      <c r="U12" s="44"/>
      <c r="V12" s="44"/>
      <c r="W12" s="44"/>
      <c r="X12" s="44"/>
      <c r="Y12" s="44"/>
      <c r="Z12" s="8"/>
      <c r="AA12" s="8"/>
      <c r="AB12" s="8"/>
    </row>
    <row r="13" spans="1:28" ht="18.75" customHeight="1" x14ac:dyDescent="0.55000000000000004">
      <c r="A13" s="3">
        <v>11</v>
      </c>
      <c r="B13" s="4" t="s">
        <v>14</v>
      </c>
      <c r="C13" s="5" t="s">
        <v>9</v>
      </c>
      <c r="D13" s="5">
        <v>3</v>
      </c>
      <c r="E13" s="5">
        <f>IFERROR(VLOOKUP(Table_1[[#This Row],[L3 Event1]],Table16[#All],2,FALSE),0)</f>
        <v>0</v>
      </c>
      <c r="F13" s="5">
        <f>IFERROR(VLOOKUP(Table_1[[#This Row],[L3 Event2]],Table16[#All],2,FALSE),0)</f>
        <v>0</v>
      </c>
      <c r="G13" s="5">
        <f>IFERROR(VLOOKUP(Table_1[[#This Row],[L3 Event3]],Table16[#All],2,FALSE),0)</f>
        <v>0</v>
      </c>
      <c r="H13" s="5">
        <v>0</v>
      </c>
      <c r="I13" s="2">
        <v>70</v>
      </c>
      <c r="J13" s="2">
        <v>0</v>
      </c>
      <c r="K13" s="2">
        <v>0</v>
      </c>
      <c r="L13" s="5">
        <v>0</v>
      </c>
      <c r="M13" s="6">
        <f>SUM(E13:L13)</f>
        <v>70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ca="1">IF(D13=3,N13,O13)</f>
        <v>0</v>
      </c>
      <c r="Q13" s="6" cm="1">
        <f t="array" ref="Q13">IFERROR(SUM(LARGE(E13:L13,{1,2,3,4})),0)</f>
        <v>70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</row>
    <row r="14" spans="1:28" ht="18.75" customHeight="1" x14ac:dyDescent="0.55000000000000004">
      <c r="A14" s="3">
        <v>12</v>
      </c>
      <c r="B14" s="9" t="s">
        <v>18</v>
      </c>
      <c r="C14" s="5" t="s">
        <v>9</v>
      </c>
      <c r="D14" s="5">
        <v>3</v>
      </c>
      <c r="E14" s="5">
        <f>IFERROR(VLOOKUP(Table_1[[#This Row],[L3 Event1]],Table16[#All],2,FALSE),0)</f>
        <v>0</v>
      </c>
      <c r="F14" s="5">
        <f>IFERROR(VLOOKUP(Table_1[[#This Row],[L3 Event2]],Table16[#All],2,FALSE),0)</f>
        <v>0</v>
      </c>
      <c r="G14" s="5">
        <f>IFERROR(VLOOKUP(Table_1[[#This Row],[L3 Event3]],Table16[#All],2,FALSE),0)</f>
        <v>0</v>
      </c>
      <c r="H14" s="5">
        <v>50</v>
      </c>
      <c r="I14" s="2">
        <v>0</v>
      </c>
      <c r="J14" s="2">
        <v>0</v>
      </c>
      <c r="K14" s="2">
        <v>0</v>
      </c>
      <c r="L14" s="5">
        <v>0</v>
      </c>
      <c r="M14" s="6">
        <f>SUM(E14:L14)</f>
        <v>50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ca="1">IF(D14=3,N14,O14)</f>
        <v>0</v>
      </c>
      <c r="Q14" s="6" cm="1">
        <f t="array" ref="Q14">IFERROR(SUM(LARGE(E14:L14,{1,2,3,4})),0)</f>
        <v>50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</row>
    <row r="15" spans="1:28" ht="18.75" customHeight="1" x14ac:dyDescent="0.55000000000000004">
      <c r="A15" s="3">
        <v>13</v>
      </c>
      <c r="B15" s="9" t="s">
        <v>270</v>
      </c>
      <c r="C15" s="5" t="s">
        <v>9</v>
      </c>
      <c r="D15" s="5">
        <v>3</v>
      </c>
      <c r="E15" s="5">
        <f>IFERROR(VLOOKUP(Table_1[[#This Row],[L3 Event1]],Table16[#All],2,FALSE),0)</f>
        <v>0</v>
      </c>
      <c r="F15" s="5">
        <f>IFERROR(VLOOKUP(Table_1[[#This Row],[L3 Event2]],Table16[#All],2,FALSE),0)</f>
        <v>0</v>
      </c>
      <c r="G15" s="5">
        <f>IFERROR(VLOOKUP(Table_1[[#This Row],[L3 Event3]],Table16[#All],2,FALSE),0)</f>
        <v>50</v>
      </c>
      <c r="H15" s="5">
        <v>0</v>
      </c>
      <c r="I15" s="2">
        <v>0</v>
      </c>
      <c r="J15" s="2">
        <v>0</v>
      </c>
      <c r="K15" s="2">
        <v>0</v>
      </c>
      <c r="L15" s="5">
        <v>0</v>
      </c>
      <c r="M15" s="6">
        <f>SUM(E15:L15)</f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">
        <f ca="1">IF(D15=3,N15,O15)</f>
        <v>50</v>
      </c>
      <c r="Q15" s="6" cm="1">
        <f t="array" ref="Q15">IFERROR(SUM(LARGE(E15:L15,{1,2,3,4})),0)</f>
        <v>50</v>
      </c>
      <c r="R15" s="44"/>
      <c r="S15" s="44"/>
      <c r="T15" s="44">
        <v>1</v>
      </c>
      <c r="U15" s="44"/>
      <c r="V15" s="44"/>
      <c r="W15" s="44"/>
      <c r="X15" s="44"/>
      <c r="Y15" s="44"/>
      <c r="Z15" s="8"/>
      <c r="AA15" s="8"/>
      <c r="AB15" s="8"/>
    </row>
    <row r="16" spans="1:28" ht="18.75" customHeight="1" x14ac:dyDescent="0.55000000000000004">
      <c r="A16" s="3">
        <v>14</v>
      </c>
      <c r="B16" s="9" t="s">
        <v>19</v>
      </c>
      <c r="C16" s="5" t="s">
        <v>9</v>
      </c>
      <c r="D16" s="5">
        <v>3</v>
      </c>
      <c r="E16" s="5">
        <f>IFERROR(VLOOKUP(Table_1[[#This Row],[L3 Event1]],Table16[#All],2,FALSE),0)</f>
        <v>0</v>
      </c>
      <c r="F16" s="5">
        <f>IFERROR(VLOOKUP(Table_1[[#This Row],[L3 Event2]],Table16[#All],2,FALSE),0)</f>
        <v>0</v>
      </c>
      <c r="G16" s="5">
        <f>IFERROR(VLOOKUP(Table_1[[#This Row],[L3 Event3]],Table16[#All],2,FALSE),0)</f>
        <v>0</v>
      </c>
      <c r="H16" s="5">
        <v>0</v>
      </c>
      <c r="I16" s="2">
        <v>0</v>
      </c>
      <c r="J16" s="2">
        <v>0</v>
      </c>
      <c r="K16" s="2">
        <v>0</v>
      </c>
      <c r="L16" s="5">
        <v>45</v>
      </c>
      <c r="M16" s="6">
        <f>SUM(E16:L16)</f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ca="1">IF(D16=3,N16,O16)</f>
        <v>0</v>
      </c>
      <c r="Q16" s="6" cm="1">
        <f t="array" ref="Q16">IFERROR(SUM(LARGE(E16:L16,{1,2,3,4})),0)</f>
        <v>45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</row>
    <row r="17" spans="1:28" ht="18.75" customHeight="1" x14ac:dyDescent="0.55000000000000004">
      <c r="A17" s="3">
        <v>15</v>
      </c>
      <c r="B17" s="4" t="s">
        <v>21</v>
      </c>
      <c r="C17" s="5" t="s">
        <v>9</v>
      </c>
      <c r="D17" s="5">
        <v>3</v>
      </c>
      <c r="E17" s="5">
        <f>IFERROR(VLOOKUP(Table_1[[#This Row],[L3 Event1]],Table16[#All],2,FALSE),0)</f>
        <v>0</v>
      </c>
      <c r="F17" s="5">
        <f>IFERROR(VLOOKUP(Table_1[[#This Row],[L3 Event2]],Table16[#All],2,FALSE),0)</f>
        <v>0</v>
      </c>
      <c r="G17" s="5">
        <f>IFERROR(VLOOKUP(Table_1[[#This Row],[L3 Event3]],Table16[#All],2,FALSE),0)</f>
        <v>0</v>
      </c>
      <c r="H17" s="5">
        <v>0</v>
      </c>
      <c r="I17" s="2">
        <v>0</v>
      </c>
      <c r="J17" s="2">
        <v>0</v>
      </c>
      <c r="K17" s="2">
        <v>45</v>
      </c>
      <c r="L17" s="5">
        <v>0</v>
      </c>
      <c r="M17" s="6">
        <f>SUM(E17:L17)</f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ca="1">IF(D17=3,N17,O17)</f>
        <v>0</v>
      </c>
      <c r="Q17" s="6" cm="1">
        <f t="array" ref="Q17">IFERROR(SUM(LARGE(E17:L17,{1,2,3,4})),0)</f>
        <v>45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</row>
    <row r="18" spans="1:28" ht="18.75" customHeight="1" x14ac:dyDescent="0.55000000000000004">
      <c r="A18" s="3">
        <v>16</v>
      </c>
      <c r="B18" s="8" t="s">
        <v>22</v>
      </c>
      <c r="C18" s="5" t="s">
        <v>9</v>
      </c>
      <c r="D18" s="5">
        <v>3</v>
      </c>
      <c r="E18" s="5">
        <f>IFERROR(VLOOKUP(Table_1[[#This Row],[L3 Event1]],Table16[#All],2,FALSE),0)</f>
        <v>0</v>
      </c>
      <c r="F18" s="5">
        <f>IFERROR(VLOOKUP(Table_1[[#This Row],[L3 Event2]],Table16[#All],2,FALSE),0)</f>
        <v>0</v>
      </c>
      <c r="G18" s="5">
        <f>IFERROR(VLOOKUP(Table_1[[#This Row],[L3 Event3]],Table16[#All],2,FALSE),0)</f>
        <v>0</v>
      </c>
      <c r="H18" s="5">
        <v>0</v>
      </c>
      <c r="I18" s="2">
        <v>0</v>
      </c>
      <c r="J18" s="2">
        <v>35</v>
      </c>
      <c r="K18" s="2">
        <v>0</v>
      </c>
      <c r="L18" s="5">
        <v>0</v>
      </c>
      <c r="M18" s="6">
        <f>SUM(E18:L18)</f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ca="1">IF(D18=3,N18,O18)</f>
        <v>0</v>
      </c>
      <c r="Q18" s="6" cm="1">
        <f t="array" ref="Q18">IFERROR(SUM(LARGE(E18:L18,{1,2,3,4})),0)</f>
        <v>35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</row>
    <row r="19" spans="1:28" ht="18.75" customHeight="1" x14ac:dyDescent="0.55000000000000004">
      <c r="A19" s="3">
        <v>17</v>
      </c>
      <c r="B19" s="4" t="s">
        <v>221</v>
      </c>
      <c r="C19" s="5" t="s">
        <v>9</v>
      </c>
      <c r="D19" s="5">
        <v>3</v>
      </c>
      <c r="E19" s="5">
        <f>IFERROR(VLOOKUP(Table_1[[#This Row],[L3 Event1]],Table16[#All],2,FALSE),0)</f>
        <v>0</v>
      </c>
      <c r="F19" s="5">
        <f>IFERROR(VLOOKUP(Table_1[[#This Row],[L3 Event2]],Table16[#All],2,FALSE),0)</f>
        <v>0</v>
      </c>
      <c r="G19" s="5">
        <f>IFERROR(VLOOKUP(Table_1[[#This Row],[L3 Event3]],Table16[#All],2,FALSE),0)</f>
        <v>0</v>
      </c>
      <c r="H19" s="5">
        <v>0</v>
      </c>
      <c r="I19" s="2">
        <v>0</v>
      </c>
      <c r="J19" s="2">
        <v>0</v>
      </c>
      <c r="K19" s="2">
        <v>0</v>
      </c>
      <c r="L19" s="5">
        <v>35</v>
      </c>
      <c r="M19" s="6">
        <f>SUM(E19:L19)</f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ca="1">IF(D19=3,N19,O19)</f>
        <v>0</v>
      </c>
      <c r="Q19" s="6" cm="1">
        <f t="array" ref="Q19">IFERROR(SUM(LARGE(E19:L19,{1,2,3,4})),0)</f>
        <v>35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</row>
    <row r="20" spans="1:28" ht="18.75" customHeight="1" x14ac:dyDescent="0.55000000000000004">
      <c r="A20" s="3">
        <v>18</v>
      </c>
      <c r="B20" s="62" t="s">
        <v>247</v>
      </c>
      <c r="C20" s="5" t="s">
        <v>9</v>
      </c>
      <c r="D20" s="5">
        <v>3</v>
      </c>
      <c r="E20" s="5">
        <f>IFERROR(VLOOKUP(Table_1[[#This Row],[L3 Event1]],Table16[#All],2,FALSE),0)</f>
        <v>35</v>
      </c>
      <c r="F20" s="5">
        <f>IFERROR(VLOOKUP(Table_1[[#This Row],[L3 Event2]],Table16[#All],2,FALSE),0)</f>
        <v>0</v>
      </c>
      <c r="G20" s="5">
        <f>IFERROR(VLOOKUP(Table_1[[#This Row],[L3 Event3]],Table16[#All],2,FALSE),0)</f>
        <v>0</v>
      </c>
      <c r="H20" s="5">
        <v>0</v>
      </c>
      <c r="I20" s="2">
        <v>0</v>
      </c>
      <c r="J20" s="2">
        <v>0</v>
      </c>
      <c r="K20" s="2">
        <v>0</v>
      </c>
      <c r="L20" s="5">
        <v>0</v>
      </c>
      <c r="M20" s="6">
        <f>SUM(E20:L20)</f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7">
        <f ca="1">IF(D20=3,N20,O20)</f>
        <v>35</v>
      </c>
      <c r="Q20" s="6" cm="1">
        <f t="array" ref="Q20">IFERROR(SUM(LARGE(E20:L20,{1,2,3,4})),0)</f>
        <v>35</v>
      </c>
      <c r="R20" s="44">
        <v>2</v>
      </c>
      <c r="S20" s="44"/>
      <c r="T20" s="44"/>
      <c r="U20" s="44"/>
      <c r="V20" s="44"/>
      <c r="W20" s="44"/>
      <c r="X20" s="44"/>
      <c r="Y20" s="44"/>
      <c r="Z20" s="8"/>
      <c r="AA20" s="8"/>
      <c r="AB20" s="8"/>
    </row>
    <row r="21" spans="1:28" ht="18.75" customHeight="1" x14ac:dyDescent="0.55000000000000004">
      <c r="A21" s="3">
        <v>19</v>
      </c>
      <c r="B21" s="11" t="s">
        <v>222</v>
      </c>
      <c r="C21" s="5" t="s">
        <v>9</v>
      </c>
      <c r="D21" s="5">
        <v>3</v>
      </c>
      <c r="E21" s="5">
        <f>IFERROR(VLOOKUP(Table_1[[#This Row],[L3 Event1]],Table16[#All],2,FALSE),0)</f>
        <v>0</v>
      </c>
      <c r="F21" s="5">
        <f>IFERROR(VLOOKUP(Table_1[[#This Row],[L3 Event2]],Table16[#All],2,FALSE),0)</f>
        <v>0</v>
      </c>
      <c r="G21" s="5">
        <f>IFERROR(VLOOKUP(Table_1[[#This Row],[L3 Event3]],Table16[#All],2,FALSE),0)</f>
        <v>0</v>
      </c>
      <c r="H21" s="5">
        <v>0</v>
      </c>
      <c r="I21" s="2">
        <v>0</v>
      </c>
      <c r="J21" s="2">
        <v>0</v>
      </c>
      <c r="K21" s="2">
        <v>0</v>
      </c>
      <c r="L21" s="5">
        <v>30</v>
      </c>
      <c r="M21" s="6">
        <f>SUM(E21:L21)</f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ca="1">IF(D21=3,N21,O21)</f>
        <v>0</v>
      </c>
      <c r="Q21" s="6" cm="1">
        <f t="array" ref="Q21">IFERROR(SUM(LARGE(E21:L21,{1,2,3,4})),0)</f>
        <v>30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</row>
    <row r="22" spans="1:28" ht="18.75" customHeight="1" x14ac:dyDescent="0.55000000000000004">
      <c r="A22" s="3">
        <v>20</v>
      </c>
      <c r="B22" s="59" t="s">
        <v>248</v>
      </c>
      <c r="C22" s="5" t="s">
        <v>9</v>
      </c>
      <c r="D22" s="5">
        <v>3</v>
      </c>
      <c r="E22" s="5">
        <f>IFERROR(VLOOKUP(Table_1[[#This Row],[L3 Event1]],Table16[#All],2,FALSE),0)</f>
        <v>25</v>
      </c>
      <c r="F22" s="5">
        <f>IFERROR(VLOOKUP(Table_1[[#This Row],[L3 Event2]],Table16[#All],2,FALSE),0)</f>
        <v>0</v>
      </c>
      <c r="G22" s="5">
        <f>IFERROR(VLOOKUP(Table_1[[#This Row],[L3 Event3]],Table16[#All],2,FALSE),0)</f>
        <v>0</v>
      </c>
      <c r="H22" s="5">
        <v>0</v>
      </c>
      <c r="I22" s="2">
        <v>0</v>
      </c>
      <c r="J22" s="2">
        <v>0</v>
      </c>
      <c r="K22" s="2">
        <v>0</v>
      </c>
      <c r="L22" s="5">
        <v>0</v>
      </c>
      <c r="M22" s="6">
        <f>SUM(E22:L22)</f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25</v>
      </c>
      <c r="O22" s="5" cm="1">
        <f t="array" aca="1" ref="O22" ca="1">IFERROR(SUM(LARGE(OFFSET(E22,0,0,1,'points tables'!$G$2),{1,2})/2*3),(IFERROR(SUM(LARGE(OFFSET(E22,0,0,1,'points tables'!$G$2),{1})/2*3),0)))</f>
        <v>37.5</v>
      </c>
      <c r="P22" s="7">
        <f ca="1">IF(D22=3,N22,O22)</f>
        <v>25</v>
      </c>
      <c r="Q22" s="6" cm="1">
        <f t="array" ref="Q22">IFERROR(SUM(LARGE(E22:L22,{1,2,3,4})),0)</f>
        <v>25</v>
      </c>
      <c r="R22" s="44">
        <v>3</v>
      </c>
      <c r="S22" s="44"/>
      <c r="T22" s="44"/>
      <c r="U22" s="44"/>
      <c r="V22" s="44"/>
      <c r="W22" s="44"/>
      <c r="X22" s="44"/>
      <c r="Y22" s="44"/>
      <c r="Z22" s="8"/>
      <c r="AA22" s="8"/>
      <c r="AB22" s="8"/>
    </row>
    <row r="23" spans="1:28" ht="18.75" customHeight="1" x14ac:dyDescent="0.55000000000000004">
      <c r="A23" s="3">
        <v>21</v>
      </c>
      <c r="B23" s="62" t="s">
        <v>249</v>
      </c>
      <c r="C23" s="5" t="s">
        <v>9</v>
      </c>
      <c r="D23" s="5">
        <v>3</v>
      </c>
      <c r="E23" s="5">
        <f>IFERROR(VLOOKUP(Table_1[[#This Row],[L3 Event1]],Table16[#All],2,FALSE),0)</f>
        <v>20</v>
      </c>
      <c r="F23" s="5">
        <f>IFERROR(VLOOKUP(Table_1[[#This Row],[L3 Event2]],Table16[#All],2,FALSE),0)</f>
        <v>0</v>
      </c>
      <c r="G23" s="5">
        <f>IFERROR(VLOOKUP(Table_1[[#This Row],[L3 Event3]],Table16[#All],2,FALSE),0)</f>
        <v>0</v>
      </c>
      <c r="H23" s="5">
        <v>0</v>
      </c>
      <c r="I23" s="2">
        <v>0</v>
      </c>
      <c r="J23" s="2">
        <v>0</v>
      </c>
      <c r="K23" s="2">
        <v>0</v>
      </c>
      <c r="L23" s="5">
        <v>0</v>
      </c>
      <c r="M23" s="6">
        <f>SUM(E23:L23)</f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7">
        <f ca="1">IF(D23=3,N23,O23)</f>
        <v>20</v>
      </c>
      <c r="Q23" s="6" cm="1">
        <f t="array" ref="Q23">IFERROR(SUM(LARGE(E23:L23,{1,2,3,4})),0)</f>
        <v>20</v>
      </c>
      <c r="R23" s="44">
        <v>4</v>
      </c>
      <c r="S23" s="44"/>
      <c r="T23" s="44"/>
      <c r="U23" s="44"/>
      <c r="V23" s="44"/>
      <c r="W23" s="44"/>
      <c r="X23" s="44"/>
      <c r="Y23" s="44"/>
      <c r="Z23" s="8"/>
      <c r="AA23" s="8"/>
      <c r="AB23" s="8"/>
    </row>
    <row r="24" spans="1:28" ht="18.75" customHeight="1" x14ac:dyDescent="0.55000000000000004">
      <c r="A24" s="3">
        <v>22</v>
      </c>
      <c r="B24" s="9" t="s">
        <v>24</v>
      </c>
      <c r="C24" s="5" t="s">
        <v>9</v>
      </c>
      <c r="D24" s="5">
        <v>3</v>
      </c>
      <c r="E24" s="5">
        <f>IFERROR(VLOOKUP(Table_1[[#This Row],[L3 Event1]],Table16[#All],2,FALSE),0)</f>
        <v>0</v>
      </c>
      <c r="F24" s="5">
        <f>IFERROR(VLOOKUP(Table_1[[#This Row],[L3 Event2]],Table16[#All],2,FALSE),0)</f>
        <v>0</v>
      </c>
      <c r="G24" s="5">
        <f>IFERROR(VLOOKUP(Table_1[[#This Row],[L3 Event3]],Table16[#All],2,FALSE),0)</f>
        <v>0</v>
      </c>
      <c r="H24" s="5">
        <v>0</v>
      </c>
      <c r="I24" s="2">
        <v>0</v>
      </c>
      <c r="J24" s="2">
        <v>0</v>
      </c>
      <c r="K24" s="2">
        <v>0</v>
      </c>
      <c r="L24" s="5">
        <v>0</v>
      </c>
      <c r="M24" s="6">
        <f>SUM(E24:L24)</f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ca="1">IF(D24=3,N24,O24)</f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</row>
    <row r="25" spans="1:28" ht="18.75" customHeight="1" x14ac:dyDescent="0.55000000000000004">
      <c r="A25" s="3">
        <v>23</v>
      </c>
      <c r="B25" s="4" t="s">
        <v>25</v>
      </c>
      <c r="C25" s="5" t="s">
        <v>9</v>
      </c>
      <c r="D25" s="5">
        <v>3</v>
      </c>
      <c r="E25" s="5">
        <f>IFERROR(VLOOKUP(Table_1[[#This Row],[L3 Event1]],Table16[#All],2,FALSE),0)</f>
        <v>0</v>
      </c>
      <c r="F25" s="5">
        <f>IFERROR(VLOOKUP(Table_1[[#This Row],[L3 Event2]],Table16[#All],2,FALSE),0)</f>
        <v>0</v>
      </c>
      <c r="G25" s="5">
        <f>IFERROR(VLOOKUP(Table_1[[#This Row],[L3 Event3]],Table16[#All],2,FALSE),0)</f>
        <v>0</v>
      </c>
      <c r="H25" s="5">
        <v>0</v>
      </c>
      <c r="I25" s="2">
        <v>0</v>
      </c>
      <c r="J25" s="2">
        <v>0</v>
      </c>
      <c r="K25" s="2">
        <v>0</v>
      </c>
      <c r="L25" s="5">
        <v>0</v>
      </c>
      <c r="M25" s="6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ca="1">IF(D25=3,N25,O25)</f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</row>
    <row r="26" spans="1:28" ht="18.75" customHeight="1" x14ac:dyDescent="0.55000000000000004">
      <c r="A26" s="3">
        <v>24</v>
      </c>
      <c r="B26" s="9"/>
      <c r="C26" s="5" t="s">
        <v>9</v>
      </c>
      <c r="D26" s="5">
        <v>3</v>
      </c>
      <c r="E26" s="5">
        <f>IFERROR(VLOOKUP(Table_1[[#This Row],[L3 Event1]],Table16[#All],2,FALSE),0)</f>
        <v>0</v>
      </c>
      <c r="F26" s="5">
        <f>IFERROR(VLOOKUP(Table_1[[#This Row],[L3 Event2]],Table16[#All],2,FALSE),0)</f>
        <v>0</v>
      </c>
      <c r="G26" s="5">
        <f>IFERROR(VLOOKUP(Table_1[[#This Row],[L3 Event3]],Table16[#All],2,FALSE),0)</f>
        <v>0</v>
      </c>
      <c r="H26" s="5">
        <v>0</v>
      </c>
      <c r="I26" s="2">
        <v>0</v>
      </c>
      <c r="J26" s="2">
        <v>0</v>
      </c>
      <c r="K26" s="2">
        <v>0</v>
      </c>
      <c r="L26" s="10">
        <v>0</v>
      </c>
      <c r="M26" s="6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ca="1">IF(D26=3,N26,O26)</f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</row>
    <row r="27" spans="1:28" ht="18.75" customHeight="1" x14ac:dyDescent="0.55000000000000004">
      <c r="A27" s="3">
        <v>25</v>
      </c>
      <c r="B27" s="4"/>
      <c r="C27" s="5" t="s">
        <v>9</v>
      </c>
      <c r="D27" s="5">
        <v>3</v>
      </c>
      <c r="E27" s="5">
        <f>IFERROR(VLOOKUP(Table_1[[#This Row],[L3 Event1]],Table16[#All],2,FALSE),0)</f>
        <v>0</v>
      </c>
      <c r="F27" s="5">
        <f>IFERROR(VLOOKUP(Table_1[[#This Row],[L3 Event2]],Table16[#All],2,FALSE),0)</f>
        <v>0</v>
      </c>
      <c r="G27" s="5">
        <f>IFERROR(VLOOKUP(Table_1[[#This Row],[L3 Event3]],Table16[#All],2,FALSE),0)</f>
        <v>0</v>
      </c>
      <c r="H27" s="5">
        <v>0</v>
      </c>
      <c r="I27" s="2">
        <v>0</v>
      </c>
      <c r="J27" s="2">
        <v>0</v>
      </c>
      <c r="K27" s="2">
        <v>0</v>
      </c>
      <c r="L27" s="10">
        <v>0</v>
      </c>
      <c r="M27" s="6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ca="1">IF(D27=3,N27,O27)</f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</row>
    <row r="28" spans="1:28" ht="18.75" customHeight="1" x14ac:dyDescent="0.55000000000000004">
      <c r="A28" s="3">
        <v>26</v>
      </c>
      <c r="B28" s="4"/>
      <c r="C28" s="5" t="s">
        <v>9</v>
      </c>
      <c r="D28" s="5">
        <v>3</v>
      </c>
      <c r="E28" s="5">
        <f>IFERROR(VLOOKUP(Table_1[[#This Row],[L3 Event1]],Table16[#All],2,FALSE),0)</f>
        <v>0</v>
      </c>
      <c r="F28" s="5">
        <f>IFERROR(VLOOKUP(Table_1[[#This Row],[L3 Event2]],Table16[#All],2,FALSE),0)</f>
        <v>0</v>
      </c>
      <c r="G28" s="5">
        <f>IFERROR(VLOOKUP(Table_1[[#This Row],[L3 Event3]],Table16[#All],2,FALSE),0)</f>
        <v>0</v>
      </c>
      <c r="H28" s="5">
        <v>0</v>
      </c>
      <c r="I28" s="2">
        <v>0</v>
      </c>
      <c r="J28" s="2">
        <v>0</v>
      </c>
      <c r="K28" s="2">
        <v>0</v>
      </c>
      <c r="L28" s="5">
        <v>0</v>
      </c>
      <c r="M28" s="6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ca="1">IF(D28=3,N28,O28)</f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</row>
    <row r="29" spans="1:28" ht="18.75" customHeight="1" x14ac:dyDescent="0.55000000000000004">
      <c r="A29" s="3">
        <v>27</v>
      </c>
      <c r="B29" s="4"/>
      <c r="C29" s="5" t="s">
        <v>9</v>
      </c>
      <c r="D29" s="5">
        <v>3</v>
      </c>
      <c r="E29" s="5">
        <f>IFERROR(VLOOKUP(Table_1[[#This Row],[L3 Event1]],Table16[#All],2,FALSE),0)</f>
        <v>0</v>
      </c>
      <c r="F29" s="5">
        <f>IFERROR(VLOOKUP(Table_1[[#This Row],[L3 Event2]],Table16[#All],2,FALSE),0)</f>
        <v>0</v>
      </c>
      <c r="G29" s="5">
        <f>IFERROR(VLOOKUP(Table_1[[#This Row],[L3 Event3]],Table16[#All],2,FALSE),0)</f>
        <v>0</v>
      </c>
      <c r="H29" s="5">
        <v>0</v>
      </c>
      <c r="I29" s="2">
        <v>0</v>
      </c>
      <c r="J29" s="2">
        <v>0</v>
      </c>
      <c r="K29" s="2">
        <v>0</v>
      </c>
      <c r="L29" s="10">
        <v>0</v>
      </c>
      <c r="M29" s="6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ca="1">IF(D29=3,N29,O29)</f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</row>
    <row r="30" spans="1:28" ht="18.75" customHeight="1" x14ac:dyDescent="0.55000000000000004">
      <c r="A30" s="3">
        <v>28</v>
      </c>
      <c r="B30" s="4"/>
      <c r="C30" s="5" t="s">
        <v>9</v>
      </c>
      <c r="D30" s="5">
        <v>3</v>
      </c>
      <c r="E30" s="5">
        <f>IFERROR(VLOOKUP(Table_1[[#This Row],[L3 Event1]],Table16[#All],2,FALSE),0)</f>
        <v>0</v>
      </c>
      <c r="F30" s="5">
        <f>IFERROR(VLOOKUP(Table_1[[#This Row],[L3 Event2]],Table16[#All],2,FALSE),0)</f>
        <v>0</v>
      </c>
      <c r="G30" s="5">
        <f>IFERROR(VLOOKUP(Table_1[[#This Row],[L3 Event3]],Table16[#All],2,FALSE),0)</f>
        <v>0</v>
      </c>
      <c r="H30" s="5">
        <v>0</v>
      </c>
      <c r="I30" s="2">
        <v>0</v>
      </c>
      <c r="J30" s="2">
        <v>0</v>
      </c>
      <c r="K30" s="2">
        <v>0</v>
      </c>
      <c r="L30" s="5">
        <v>0</v>
      </c>
      <c r="M30" s="6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ca="1">IF(D30=3,N30,O30)</f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</row>
    <row r="31" spans="1:28" ht="18.75" customHeight="1" x14ac:dyDescent="0.55000000000000004">
      <c r="A31" s="3">
        <v>29</v>
      </c>
      <c r="B31" s="4"/>
      <c r="C31" s="5" t="s">
        <v>9</v>
      </c>
      <c r="D31" s="5">
        <v>3</v>
      </c>
      <c r="E31" s="5">
        <f>IFERROR(VLOOKUP(Table_1[[#This Row],[L3 Event1]],Table16[#All],2,FALSE),0)</f>
        <v>0</v>
      </c>
      <c r="F31" s="5">
        <f>IFERROR(VLOOKUP(Table_1[[#This Row],[L3 Event2]],Table16[#All],2,FALSE),0)</f>
        <v>0</v>
      </c>
      <c r="G31" s="5">
        <f>IFERROR(VLOOKUP(Table_1[[#This Row],[L3 Event3]],Table16[#All],2,FALSE),0)</f>
        <v>0</v>
      </c>
      <c r="H31" s="5">
        <v>0</v>
      </c>
      <c r="I31" s="2">
        <v>0</v>
      </c>
      <c r="J31" s="2">
        <v>0</v>
      </c>
      <c r="K31" s="2">
        <v>0</v>
      </c>
      <c r="L31" s="10">
        <v>0</v>
      </c>
      <c r="M31" s="6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ca="1">IF(D31=3,N31,O31)</f>
        <v>0</v>
      </c>
      <c r="Q31" s="6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</row>
    <row r="32" spans="1:28" ht="18.75" customHeight="1" x14ac:dyDescent="0.55000000000000004">
      <c r="A32" s="3">
        <v>30</v>
      </c>
      <c r="B32" s="4"/>
      <c r="C32" s="5" t="s">
        <v>9</v>
      </c>
      <c r="D32" s="5">
        <v>3</v>
      </c>
      <c r="E32" s="5">
        <f>IFERROR(VLOOKUP(Table_1[[#This Row],[L3 Event1]],Table16[#All],2,FALSE),0)</f>
        <v>0</v>
      </c>
      <c r="F32" s="5">
        <f>IFERROR(VLOOKUP(Table_1[[#This Row],[L3 Event2]],Table16[#All],2,FALSE),0)</f>
        <v>0</v>
      </c>
      <c r="G32" s="5">
        <f>IFERROR(VLOOKUP(Table_1[[#This Row],[L3 Event3]],Table16[#All],2,FALSE),0)</f>
        <v>0</v>
      </c>
      <c r="H32" s="5">
        <v>0</v>
      </c>
      <c r="I32" s="2">
        <v>0</v>
      </c>
      <c r="J32" s="2">
        <v>0</v>
      </c>
      <c r="K32" s="2">
        <v>0</v>
      </c>
      <c r="L32" s="5">
        <v>0</v>
      </c>
      <c r="M32" s="6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ca="1">IF(D32=3,N32,O32)</f>
        <v>0</v>
      </c>
      <c r="Q32" s="6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</row>
    <row r="33" spans="1:28" ht="18.75" customHeight="1" x14ac:dyDescent="0.55000000000000004">
      <c r="A33" s="3">
        <v>31</v>
      </c>
      <c r="B33" s="4"/>
      <c r="C33" s="5" t="s">
        <v>9</v>
      </c>
      <c r="D33" s="5">
        <v>3</v>
      </c>
      <c r="E33" s="5">
        <f>IFERROR(VLOOKUP(Table_1[[#This Row],[L3 Event1]],Table16[#All],2,FALSE),0)</f>
        <v>0</v>
      </c>
      <c r="F33" s="5">
        <f>IFERROR(VLOOKUP(Table_1[[#This Row],[L3 Event2]],Table16[#All],2,FALSE),0)</f>
        <v>0</v>
      </c>
      <c r="G33" s="5">
        <f>IFERROR(VLOOKUP(Table_1[[#This Row],[L3 Event3]],Table16[#All],2,FALSE),0)</f>
        <v>0</v>
      </c>
      <c r="H33" s="5">
        <v>0</v>
      </c>
      <c r="I33" s="2">
        <v>0</v>
      </c>
      <c r="J33" s="2">
        <v>0</v>
      </c>
      <c r="K33" s="2">
        <v>0</v>
      </c>
      <c r="L33" s="10">
        <v>0</v>
      </c>
      <c r="M33" s="6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ca="1">IF(D33=3,N33,O33)</f>
        <v>0</v>
      </c>
      <c r="Q33" s="6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</row>
    <row r="34" spans="1:28" ht="18.75" customHeight="1" x14ac:dyDescent="0.55000000000000004">
      <c r="A34" s="3">
        <v>32</v>
      </c>
      <c r="B34" s="4"/>
      <c r="C34" s="5" t="s">
        <v>9</v>
      </c>
      <c r="D34" s="5">
        <v>3</v>
      </c>
      <c r="E34" s="5">
        <f>IFERROR(VLOOKUP(Table_1[[#This Row],[L3 Event1]],Table16[#All],2,FALSE),0)</f>
        <v>0</v>
      </c>
      <c r="F34" s="5">
        <f>IFERROR(VLOOKUP(Table_1[[#This Row],[L3 Event2]],Table16[#All],2,FALSE),0)</f>
        <v>0</v>
      </c>
      <c r="G34" s="5">
        <f>IFERROR(VLOOKUP(Table_1[[#This Row],[L3 Event3]],Table16[#All],2,FALSE),0)</f>
        <v>0</v>
      </c>
      <c r="H34" s="5">
        <v>0</v>
      </c>
      <c r="I34" s="2">
        <v>0</v>
      </c>
      <c r="J34" s="2">
        <v>0</v>
      </c>
      <c r="K34" s="2">
        <v>0</v>
      </c>
      <c r="L34" s="5">
        <v>0</v>
      </c>
      <c r="M34" s="6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ca="1">IF(D34=3,N34,O34)</f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</row>
    <row r="35" spans="1:28" ht="18.75" customHeight="1" x14ac:dyDescent="0.55000000000000004">
      <c r="A35" s="3">
        <v>33</v>
      </c>
      <c r="B35" s="4"/>
      <c r="C35" s="5" t="s">
        <v>9</v>
      </c>
      <c r="D35" s="5">
        <v>3</v>
      </c>
      <c r="E35" s="5">
        <f>IFERROR(VLOOKUP(Table_1[[#This Row],[L3 Event1]],Table16[#All],2,FALSE),0)</f>
        <v>0</v>
      </c>
      <c r="F35" s="5">
        <f>IFERROR(VLOOKUP(Table_1[[#This Row],[L3 Event2]],Table16[#All],2,FALSE),0)</f>
        <v>0</v>
      </c>
      <c r="G35" s="5">
        <f>IFERROR(VLOOKUP(Table_1[[#This Row],[L3 Event3]],Table16[#All],2,FALSE),0)</f>
        <v>0</v>
      </c>
      <c r="H35" s="5">
        <v>0</v>
      </c>
      <c r="I35" s="2">
        <v>0</v>
      </c>
      <c r="J35" s="2">
        <v>0</v>
      </c>
      <c r="K35" s="2">
        <v>0</v>
      </c>
      <c r="L35" s="10">
        <v>0</v>
      </c>
      <c r="M35" s="6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ca="1">IF(D35=3,N35,O35)</f>
        <v>0</v>
      </c>
      <c r="Q35" s="6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8"/>
      <c r="AA35" s="8"/>
      <c r="AB35" s="8"/>
    </row>
    <row r="36" spans="1:28" ht="18.75" customHeight="1" x14ac:dyDescent="0.55000000000000004">
      <c r="A36" s="3">
        <v>34</v>
      </c>
      <c r="B36" s="4"/>
      <c r="C36" s="5" t="s">
        <v>9</v>
      </c>
      <c r="D36" s="5">
        <v>3</v>
      </c>
      <c r="E36" s="5">
        <f>IFERROR(VLOOKUP(Table_1[[#This Row],[L3 Event1]],Table16[#All],2,FALSE),0)</f>
        <v>0</v>
      </c>
      <c r="F36" s="5">
        <f>IFERROR(VLOOKUP(Table_1[[#This Row],[L3 Event2]],Table16[#All],2,FALSE),0)</f>
        <v>0</v>
      </c>
      <c r="G36" s="5">
        <f>IFERROR(VLOOKUP(Table_1[[#This Row],[L3 Event3]],Table16[#All],2,FALSE),0)</f>
        <v>0</v>
      </c>
      <c r="H36" s="5">
        <v>0</v>
      </c>
      <c r="I36" s="2">
        <v>0</v>
      </c>
      <c r="J36" s="2">
        <v>0</v>
      </c>
      <c r="K36" s="2">
        <v>0</v>
      </c>
      <c r="L36" s="5">
        <v>0</v>
      </c>
      <c r="M36" s="6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ca="1">IF(D36=3,N36,O36)</f>
        <v>0</v>
      </c>
      <c r="Q36" s="6" cm="1">
        <f t="array" ref="Q36">IFERROR(SUM(LARGE(E36:L36,{1,2,3,4})),0)</f>
        <v>0</v>
      </c>
      <c r="R36" s="44"/>
      <c r="S36" s="44"/>
      <c r="T36" s="44"/>
      <c r="U36" s="44"/>
      <c r="V36" s="44"/>
      <c r="W36" s="44"/>
      <c r="X36" s="44"/>
      <c r="Y36" s="44"/>
      <c r="Z36" s="8"/>
      <c r="AA36" s="8"/>
      <c r="AB36" s="8"/>
    </row>
    <row r="37" spans="1:28" ht="18.75" customHeight="1" x14ac:dyDescent="0.55000000000000004">
      <c r="A37" s="3">
        <v>35</v>
      </c>
      <c r="B37" s="4"/>
      <c r="C37" s="5" t="s">
        <v>9</v>
      </c>
      <c r="D37" s="5">
        <v>3</v>
      </c>
      <c r="E37" s="5">
        <f>IFERROR(VLOOKUP(Table_1[[#This Row],[L3 Event1]],Table16[#All],2,FALSE),0)</f>
        <v>0</v>
      </c>
      <c r="F37" s="5">
        <f>IFERROR(VLOOKUP(Table_1[[#This Row],[L3 Event2]],Table16[#All],2,FALSE),0)</f>
        <v>0</v>
      </c>
      <c r="G37" s="5">
        <f>IFERROR(VLOOKUP(Table_1[[#This Row],[L3 Event3]],Table16[#All],2,FALSE),0)</f>
        <v>0</v>
      </c>
      <c r="H37" s="5">
        <v>0</v>
      </c>
      <c r="I37" s="2">
        <v>0</v>
      </c>
      <c r="J37" s="2">
        <v>0</v>
      </c>
      <c r="K37" s="2">
        <v>0</v>
      </c>
      <c r="L37" s="10">
        <v>0</v>
      </c>
      <c r="M37" s="6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ca="1">IF(D37=3,N37,O37)</f>
        <v>0</v>
      </c>
      <c r="Q37" s="6" cm="1">
        <f t="array" ref="Q37">IFERROR(SUM(LARGE(E37:L37,{1,2,3,4})),0)</f>
        <v>0</v>
      </c>
      <c r="R37" s="44"/>
      <c r="S37" s="44"/>
      <c r="T37" s="44"/>
      <c r="U37" s="44"/>
      <c r="V37" s="44"/>
      <c r="W37" s="44"/>
      <c r="X37" s="44"/>
      <c r="Y37" s="44"/>
      <c r="Z37" s="8"/>
      <c r="AA37" s="8"/>
      <c r="AB37" s="8"/>
    </row>
    <row r="38" spans="1:28" ht="18.75" customHeight="1" x14ac:dyDescent="0.55000000000000004">
      <c r="A38" s="3">
        <v>36</v>
      </c>
      <c r="B38" s="4"/>
      <c r="C38" s="5" t="s">
        <v>9</v>
      </c>
      <c r="D38" s="5">
        <v>3</v>
      </c>
      <c r="E38" s="5">
        <f>IFERROR(VLOOKUP(Table_1[[#This Row],[L3 Event1]],Table16[#All],2,FALSE),0)</f>
        <v>0</v>
      </c>
      <c r="F38" s="5">
        <f>IFERROR(VLOOKUP(Table_1[[#This Row],[L3 Event2]],Table16[#All],2,FALSE),0)</f>
        <v>0</v>
      </c>
      <c r="G38" s="5">
        <f>IFERROR(VLOOKUP(Table_1[[#This Row],[L3 Event3]],Table16[#All],2,FALSE),0)</f>
        <v>0</v>
      </c>
      <c r="H38" s="5">
        <v>0</v>
      </c>
      <c r="I38" s="2">
        <v>0</v>
      </c>
      <c r="J38" s="2">
        <v>0</v>
      </c>
      <c r="K38" s="2">
        <v>0</v>
      </c>
      <c r="L38" s="5">
        <v>0</v>
      </c>
      <c r="M38" s="6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ca="1">IF(D38=3,N38,O38)</f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8"/>
      <c r="AA38" s="8"/>
      <c r="AB38" s="8"/>
    </row>
    <row r="39" spans="1:28" ht="18.75" customHeight="1" x14ac:dyDescent="0.55000000000000004">
      <c r="A39" s="3">
        <v>37</v>
      </c>
      <c r="B39" s="4"/>
      <c r="C39" s="5" t="s">
        <v>9</v>
      </c>
      <c r="D39" s="5">
        <v>3</v>
      </c>
      <c r="E39" s="5">
        <f>IFERROR(VLOOKUP(Table_1[[#This Row],[L3 Event1]],Table16[#All],2,FALSE),0)</f>
        <v>0</v>
      </c>
      <c r="F39" s="5">
        <f>IFERROR(VLOOKUP(Table_1[[#This Row],[L3 Event2]],Table16[#All],2,FALSE),0)</f>
        <v>0</v>
      </c>
      <c r="G39" s="5">
        <f>IFERROR(VLOOKUP(Table_1[[#This Row],[L3 Event3]],Table16[#All],2,FALSE),0)</f>
        <v>0</v>
      </c>
      <c r="H39" s="5">
        <v>0</v>
      </c>
      <c r="I39" s="2">
        <v>0</v>
      </c>
      <c r="J39" s="2">
        <v>0</v>
      </c>
      <c r="K39" s="2">
        <v>0</v>
      </c>
      <c r="L39" s="10">
        <v>0</v>
      </c>
      <c r="M39" s="6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ca="1">IF(D39=3,N39,O39)</f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8"/>
      <c r="AA39" s="8"/>
      <c r="AB39" s="8"/>
    </row>
    <row r="40" spans="1:28" ht="18.75" customHeight="1" x14ac:dyDescent="0.55000000000000004">
      <c r="A40" s="3">
        <v>38</v>
      </c>
      <c r="B40" s="4"/>
      <c r="C40" s="5" t="s">
        <v>9</v>
      </c>
      <c r="D40" s="5">
        <v>3</v>
      </c>
      <c r="E40" s="5">
        <f>IFERROR(VLOOKUP(Table_1[[#This Row],[L3 Event1]],Table16[#All],2,FALSE),0)</f>
        <v>0</v>
      </c>
      <c r="F40" s="5">
        <f>IFERROR(VLOOKUP(Table_1[[#This Row],[L3 Event2]],Table16[#All],2,FALSE),0)</f>
        <v>0</v>
      </c>
      <c r="G40" s="5">
        <f>IFERROR(VLOOKUP(Table_1[[#This Row],[L3 Event3]],Table16[#All],2,FALSE),0)</f>
        <v>0</v>
      </c>
      <c r="H40" s="5">
        <v>0</v>
      </c>
      <c r="I40" s="2">
        <v>0</v>
      </c>
      <c r="J40" s="2">
        <v>0</v>
      </c>
      <c r="K40" s="2">
        <v>0</v>
      </c>
      <c r="L40" s="5">
        <v>0</v>
      </c>
      <c r="M40" s="6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ca="1">IF(D40=3,N40,O40)</f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8"/>
      <c r="AA40" s="8"/>
      <c r="AB40" s="8"/>
    </row>
    <row r="41" spans="1:28" ht="18.75" customHeight="1" x14ac:dyDescent="0.55000000000000004">
      <c r="A41" s="3">
        <v>39</v>
      </c>
      <c r="B41" s="4"/>
      <c r="C41" s="5" t="s">
        <v>9</v>
      </c>
      <c r="D41" s="5">
        <v>3</v>
      </c>
      <c r="E41" s="5">
        <f>IFERROR(VLOOKUP(Table_1[[#This Row],[L3 Event1]],Table16[#All],2,FALSE),0)</f>
        <v>0</v>
      </c>
      <c r="F41" s="5">
        <f>IFERROR(VLOOKUP(Table_1[[#This Row],[L3 Event2]],Table16[#All],2,FALSE),0)</f>
        <v>0</v>
      </c>
      <c r="G41" s="5">
        <f>IFERROR(VLOOKUP(Table_1[[#This Row],[L3 Event3]],Table16[#All],2,FALSE),0)</f>
        <v>0</v>
      </c>
      <c r="H41" s="5">
        <v>0</v>
      </c>
      <c r="I41" s="2">
        <v>0</v>
      </c>
      <c r="J41" s="2">
        <v>0</v>
      </c>
      <c r="K41" s="2">
        <v>0</v>
      </c>
      <c r="L41" s="10">
        <v>0</v>
      </c>
      <c r="M41" s="6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ca="1">IF(D41=3,N41,O41)</f>
        <v>0</v>
      </c>
      <c r="Q41" s="6" cm="1">
        <f t="array" ref="Q41">IFERROR(SUM(LARGE(E41:L41,{1,2,3,4})),0)</f>
        <v>0</v>
      </c>
      <c r="R41" s="44"/>
      <c r="S41" s="44"/>
      <c r="T41" s="44"/>
      <c r="U41" s="44"/>
      <c r="V41" s="44"/>
      <c r="W41" s="44"/>
      <c r="X41" s="44"/>
      <c r="Y41" s="44"/>
      <c r="Z41" s="8"/>
      <c r="AA41" s="8"/>
      <c r="AB41" s="8"/>
    </row>
    <row r="42" spans="1:28" ht="18.75" customHeight="1" x14ac:dyDescent="0.55000000000000004">
      <c r="A42" s="3">
        <v>40</v>
      </c>
      <c r="B42" s="12" t="s">
        <v>26</v>
      </c>
      <c r="C42" s="10" t="s">
        <v>27</v>
      </c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6"/>
      <c r="P42" s="8"/>
      <c r="Q42" s="8"/>
      <c r="R42" s="7"/>
      <c r="S42" s="7"/>
      <c r="T42" s="44"/>
      <c r="U42" s="44"/>
      <c r="V42" s="44"/>
      <c r="W42" s="44"/>
      <c r="X42" s="44"/>
      <c r="Y42" s="44"/>
      <c r="Z42" s="8"/>
      <c r="AA42" s="8"/>
      <c r="AB42" s="8"/>
    </row>
    <row r="43" spans="1:28" ht="18.75" customHeight="1" x14ac:dyDescent="0.55000000000000004">
      <c r="A43" s="8"/>
      <c r="B43" s="13" t="s">
        <v>28</v>
      </c>
      <c r="C43" s="5" t="s">
        <v>29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44"/>
      <c r="U43" s="44"/>
      <c r="V43" s="44"/>
      <c r="W43" s="44"/>
      <c r="X43" s="44"/>
      <c r="Y43" s="44"/>
      <c r="Z43" s="8"/>
      <c r="AA43" s="8"/>
      <c r="AB43" s="8"/>
    </row>
    <row r="44" spans="1:28" ht="18.75" customHeight="1" x14ac:dyDescent="0.55000000000000004">
      <c r="A44" s="8"/>
      <c r="B44" s="13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44"/>
      <c r="U44" s="44"/>
      <c r="V44" s="44"/>
      <c r="W44" s="44"/>
      <c r="X44" s="44"/>
      <c r="Y44" s="44"/>
      <c r="Z44" s="8"/>
      <c r="AA44" s="8"/>
      <c r="AB44" s="8"/>
    </row>
    <row r="45" spans="1:28" ht="18.75" customHeight="1" x14ac:dyDescent="0.55000000000000004">
      <c r="A45" s="8"/>
      <c r="B45" s="13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44"/>
      <c r="U45" s="44"/>
      <c r="V45" s="44"/>
      <c r="W45" s="44"/>
      <c r="X45" s="44"/>
      <c r="Y45" s="44"/>
      <c r="Z45" s="8"/>
      <c r="AA45" s="8"/>
      <c r="AB45" s="8"/>
    </row>
    <row r="46" spans="1:28" ht="18.75" customHeight="1" x14ac:dyDescent="0.55000000000000004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44"/>
      <c r="U46" s="44"/>
      <c r="V46" s="44"/>
      <c r="W46" s="44"/>
      <c r="X46" s="44"/>
      <c r="Y46" s="44"/>
      <c r="Z46" s="8"/>
      <c r="AA46" s="8"/>
      <c r="AB46" s="8"/>
    </row>
    <row r="47" spans="1:28" ht="18.75" customHeight="1" x14ac:dyDescent="0.55000000000000004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44"/>
      <c r="U47" s="44"/>
      <c r="V47" s="44"/>
      <c r="W47" s="44"/>
      <c r="X47" s="44"/>
      <c r="Y47" s="44"/>
      <c r="Z47" s="8"/>
      <c r="AA47" s="8"/>
      <c r="AB47" s="8"/>
    </row>
    <row r="48" spans="1:28" ht="18.75" customHeight="1" x14ac:dyDescent="0.55000000000000004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44"/>
      <c r="U48" s="44"/>
      <c r="V48" s="44"/>
      <c r="W48" s="44"/>
      <c r="X48" s="44"/>
      <c r="Y48" s="44"/>
      <c r="Z48" s="8"/>
      <c r="AA48" s="8"/>
      <c r="AB48" s="8"/>
    </row>
    <row r="49" spans="1:28" ht="18.75" customHeight="1" x14ac:dyDescent="0.55000000000000004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44"/>
      <c r="U49" s="44"/>
      <c r="V49" s="44"/>
      <c r="W49" s="44"/>
      <c r="X49" s="44"/>
      <c r="Y49" s="44"/>
      <c r="Z49" s="8"/>
      <c r="AA49" s="8"/>
      <c r="AB49" s="8"/>
    </row>
    <row r="50" spans="1:28" ht="18.75" customHeight="1" x14ac:dyDescent="0.55000000000000004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44"/>
      <c r="U50" s="44"/>
      <c r="V50" s="44"/>
      <c r="W50" s="44"/>
      <c r="X50" s="44"/>
      <c r="Y50" s="44"/>
      <c r="Z50" s="8"/>
      <c r="AA50" s="8"/>
      <c r="AB50" s="8"/>
    </row>
    <row r="51" spans="1:28" ht="18.75" customHeight="1" x14ac:dyDescent="0.55000000000000004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44"/>
      <c r="U51" s="44"/>
      <c r="V51" s="44"/>
      <c r="W51" s="44"/>
      <c r="X51" s="44"/>
      <c r="Y51" s="44"/>
      <c r="Z51" s="8"/>
      <c r="AA51" s="8"/>
      <c r="AB51" s="8"/>
    </row>
    <row r="52" spans="1:28" ht="18.75" customHeight="1" x14ac:dyDescent="0.55000000000000004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44"/>
      <c r="U52" s="44"/>
      <c r="V52" s="44"/>
      <c r="W52" s="44"/>
      <c r="X52" s="44"/>
      <c r="Y52" s="44"/>
      <c r="Z52" s="8"/>
      <c r="AA52" s="8"/>
      <c r="AB52" s="8"/>
    </row>
    <row r="53" spans="1:28" ht="18.75" customHeight="1" x14ac:dyDescent="0.55000000000000004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44"/>
      <c r="U53" s="44"/>
      <c r="V53" s="44"/>
      <c r="W53" s="44"/>
      <c r="X53" s="44"/>
      <c r="Y53" s="44"/>
      <c r="Z53" s="8"/>
      <c r="AA53" s="8"/>
      <c r="AB53" s="8"/>
    </row>
    <row r="54" spans="1:28" ht="18.75" customHeight="1" x14ac:dyDescent="0.55000000000000004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44"/>
      <c r="U54" s="44"/>
      <c r="V54" s="44"/>
      <c r="W54" s="44"/>
      <c r="X54" s="44"/>
      <c r="Y54" s="44"/>
      <c r="Z54" s="8"/>
      <c r="AA54" s="8"/>
      <c r="AB54" s="8"/>
    </row>
    <row r="55" spans="1:28" ht="18.75" customHeight="1" x14ac:dyDescent="0.55000000000000004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44"/>
      <c r="U55" s="44"/>
      <c r="V55" s="44"/>
      <c r="W55" s="44"/>
      <c r="X55" s="44"/>
      <c r="Y55" s="44"/>
      <c r="Z55" s="8"/>
      <c r="AA55" s="8"/>
      <c r="AB55" s="8"/>
    </row>
    <row r="56" spans="1:28" ht="18.75" customHeight="1" x14ac:dyDescent="0.55000000000000004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44"/>
      <c r="U56" s="44"/>
      <c r="V56" s="44"/>
      <c r="W56" s="44"/>
      <c r="X56" s="44"/>
      <c r="Y56" s="44"/>
      <c r="Z56" s="8"/>
      <c r="AA56" s="8"/>
      <c r="AB56" s="8"/>
    </row>
    <row r="57" spans="1:28" ht="18.75" customHeight="1" x14ac:dyDescent="0.55000000000000004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44"/>
      <c r="U57" s="44"/>
      <c r="V57" s="44"/>
      <c r="W57" s="44"/>
      <c r="X57" s="44"/>
      <c r="Y57" s="44"/>
      <c r="Z57" s="8"/>
      <c r="AA57" s="8"/>
      <c r="AB57" s="8"/>
    </row>
    <row r="58" spans="1:28" ht="18.75" customHeight="1" x14ac:dyDescent="0.55000000000000004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44"/>
      <c r="U58" s="44"/>
      <c r="V58" s="44"/>
      <c r="W58" s="44"/>
      <c r="X58" s="44"/>
      <c r="Y58" s="44"/>
      <c r="Z58" s="8"/>
      <c r="AA58" s="8"/>
      <c r="AB58" s="8"/>
    </row>
    <row r="59" spans="1:28" ht="18.75" customHeight="1" x14ac:dyDescent="0.55000000000000004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44"/>
      <c r="U59" s="44"/>
      <c r="V59" s="44"/>
      <c r="W59" s="44"/>
      <c r="X59" s="44"/>
      <c r="Y59" s="44"/>
      <c r="Z59" s="8"/>
      <c r="AA59" s="8"/>
      <c r="AB59" s="8"/>
    </row>
    <row r="60" spans="1:28" ht="18.75" customHeight="1" x14ac:dyDescent="0.55000000000000004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44"/>
      <c r="U60" s="44"/>
      <c r="V60" s="44"/>
      <c r="W60" s="44"/>
      <c r="X60" s="44"/>
      <c r="Y60" s="44"/>
      <c r="Z60" s="8"/>
      <c r="AA60" s="8"/>
      <c r="AB60" s="8"/>
    </row>
    <row r="61" spans="1:28" ht="18.75" customHeight="1" x14ac:dyDescent="0.55000000000000004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44"/>
      <c r="U61" s="44"/>
      <c r="V61" s="44"/>
      <c r="W61" s="44"/>
      <c r="X61" s="44"/>
      <c r="Y61" s="44"/>
      <c r="Z61" s="8"/>
      <c r="AA61" s="8"/>
      <c r="AB61" s="8"/>
    </row>
    <row r="62" spans="1:28" ht="18.75" customHeight="1" x14ac:dyDescent="0.55000000000000004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44"/>
      <c r="U62" s="44"/>
      <c r="V62" s="44"/>
      <c r="W62" s="44"/>
      <c r="X62" s="44"/>
      <c r="Y62" s="44"/>
      <c r="Z62" s="8"/>
      <c r="AA62" s="8"/>
      <c r="AB62" s="8"/>
    </row>
    <row r="63" spans="1:28" ht="18.75" customHeight="1" x14ac:dyDescent="0.55000000000000004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44"/>
      <c r="U63" s="44"/>
      <c r="V63" s="44"/>
      <c r="W63" s="44"/>
      <c r="X63" s="44"/>
      <c r="Y63" s="44"/>
      <c r="Z63" s="8"/>
      <c r="AA63" s="8"/>
      <c r="AB63" s="8"/>
    </row>
    <row r="64" spans="1:28" ht="18.75" customHeight="1" x14ac:dyDescent="0.55000000000000004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44"/>
      <c r="U64" s="44"/>
      <c r="V64" s="44"/>
      <c r="W64" s="44"/>
      <c r="X64" s="44"/>
      <c r="Y64" s="44"/>
      <c r="Z64" s="8"/>
      <c r="AA64" s="8"/>
      <c r="AB64" s="8"/>
    </row>
    <row r="65" spans="1:28" ht="18.75" customHeight="1" x14ac:dyDescent="0.55000000000000004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44"/>
      <c r="U65" s="44"/>
      <c r="V65" s="44"/>
      <c r="W65" s="44"/>
      <c r="X65" s="44"/>
      <c r="Y65" s="44"/>
      <c r="Z65" s="8"/>
      <c r="AA65" s="8"/>
      <c r="AB65" s="8"/>
    </row>
    <row r="66" spans="1:28" ht="18.75" customHeight="1" x14ac:dyDescent="0.55000000000000004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44"/>
      <c r="U66" s="44"/>
      <c r="V66" s="44"/>
      <c r="W66" s="44"/>
      <c r="X66" s="44"/>
      <c r="Y66" s="44"/>
      <c r="Z66" s="8"/>
      <c r="AA66" s="8"/>
      <c r="AB66" s="8"/>
    </row>
    <row r="67" spans="1:28" ht="18.75" customHeight="1" x14ac:dyDescent="0.55000000000000004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44"/>
      <c r="U67" s="44"/>
      <c r="V67" s="44"/>
      <c r="W67" s="44"/>
      <c r="X67" s="44"/>
      <c r="Y67" s="44"/>
      <c r="Z67" s="8"/>
      <c r="AA67" s="8"/>
      <c r="AB67" s="8"/>
    </row>
    <row r="68" spans="1:28" ht="18.75" customHeight="1" x14ac:dyDescent="0.55000000000000004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44"/>
      <c r="U68" s="44"/>
      <c r="V68" s="44"/>
      <c r="W68" s="44"/>
      <c r="X68" s="44"/>
      <c r="Y68" s="44"/>
      <c r="Z68" s="8"/>
      <c r="AA68" s="8"/>
      <c r="AB68" s="8"/>
    </row>
    <row r="69" spans="1:28" ht="18.75" customHeight="1" x14ac:dyDescent="0.55000000000000004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44"/>
      <c r="U69" s="44"/>
      <c r="V69" s="44"/>
      <c r="W69" s="44"/>
      <c r="X69" s="44"/>
      <c r="Y69" s="44"/>
      <c r="Z69" s="8"/>
      <c r="AA69" s="8"/>
      <c r="AB69" s="8"/>
    </row>
    <row r="70" spans="1:28" ht="18.75" customHeight="1" x14ac:dyDescent="0.55000000000000004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44"/>
      <c r="U70" s="44"/>
      <c r="V70" s="44"/>
      <c r="W70" s="44"/>
      <c r="X70" s="44"/>
      <c r="Y70" s="44"/>
      <c r="Z70" s="8"/>
      <c r="AA70" s="8"/>
      <c r="AB70" s="8"/>
    </row>
    <row r="71" spans="1:28" ht="18.75" customHeight="1" x14ac:dyDescent="0.55000000000000004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44"/>
      <c r="U71" s="44"/>
      <c r="V71" s="44"/>
      <c r="W71" s="44"/>
      <c r="X71" s="44"/>
      <c r="Y71" s="44"/>
      <c r="Z71" s="8"/>
      <c r="AA71" s="8"/>
      <c r="AB71" s="8"/>
    </row>
    <row r="72" spans="1:28" ht="18.75" customHeight="1" x14ac:dyDescent="0.55000000000000004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44"/>
      <c r="U72" s="44"/>
      <c r="V72" s="44"/>
      <c r="W72" s="44"/>
      <c r="X72" s="44"/>
      <c r="Y72" s="44"/>
      <c r="Z72" s="8"/>
      <c r="AA72" s="8"/>
      <c r="AB72" s="8"/>
    </row>
    <row r="73" spans="1:28" ht="18.75" customHeight="1" x14ac:dyDescent="0.55000000000000004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44"/>
      <c r="U73" s="44"/>
      <c r="V73" s="44"/>
      <c r="W73" s="44"/>
      <c r="X73" s="44"/>
      <c r="Y73" s="44"/>
      <c r="Z73" s="8"/>
      <c r="AA73" s="8"/>
      <c r="AB73" s="8"/>
    </row>
    <row r="74" spans="1:28" ht="18.75" customHeight="1" x14ac:dyDescent="0.55000000000000004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44"/>
      <c r="U74" s="44"/>
      <c r="V74" s="44"/>
      <c r="W74" s="44"/>
      <c r="X74" s="44"/>
      <c r="Y74" s="44"/>
      <c r="Z74" s="8"/>
      <c r="AA74" s="8"/>
      <c r="AB74" s="8"/>
    </row>
    <row r="75" spans="1:28" ht="18.75" customHeight="1" x14ac:dyDescent="0.55000000000000004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44"/>
      <c r="U75" s="44"/>
      <c r="V75" s="44"/>
      <c r="W75" s="44"/>
      <c r="X75" s="44"/>
      <c r="Y75" s="44"/>
      <c r="Z75" s="8"/>
      <c r="AA75" s="8"/>
      <c r="AB75" s="8"/>
    </row>
    <row r="76" spans="1:28" ht="18.75" customHeight="1" x14ac:dyDescent="0.55000000000000004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44"/>
      <c r="U76" s="44"/>
      <c r="V76" s="44"/>
      <c r="W76" s="44"/>
      <c r="X76" s="44"/>
      <c r="Y76" s="44"/>
      <c r="Z76" s="8"/>
      <c r="AA76" s="8"/>
      <c r="AB76" s="8"/>
    </row>
    <row r="77" spans="1:28" ht="18.75" customHeight="1" x14ac:dyDescent="0.55000000000000004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44"/>
      <c r="U77" s="44"/>
      <c r="V77" s="44"/>
      <c r="W77" s="44"/>
      <c r="X77" s="44"/>
      <c r="Y77" s="44"/>
      <c r="Z77" s="8"/>
      <c r="AA77" s="8"/>
      <c r="AB77" s="8"/>
    </row>
    <row r="78" spans="1:28" ht="18.75" customHeight="1" x14ac:dyDescent="0.55000000000000004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44"/>
      <c r="U78" s="44"/>
      <c r="V78" s="44"/>
      <c r="W78" s="44"/>
      <c r="X78" s="44"/>
      <c r="Y78" s="44"/>
      <c r="Z78" s="8"/>
      <c r="AA78" s="8"/>
      <c r="AB78" s="8"/>
    </row>
    <row r="79" spans="1:28" ht="18.75" customHeight="1" x14ac:dyDescent="0.55000000000000004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44"/>
      <c r="U79" s="44"/>
      <c r="V79" s="44"/>
      <c r="W79" s="44"/>
      <c r="X79" s="44"/>
      <c r="Y79" s="44"/>
      <c r="Z79" s="8"/>
      <c r="AA79" s="8"/>
      <c r="AB79" s="8"/>
    </row>
    <row r="80" spans="1:28" ht="18.75" customHeight="1" x14ac:dyDescent="0.55000000000000004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44"/>
      <c r="U80" s="44"/>
      <c r="V80" s="44"/>
      <c r="W80" s="44"/>
      <c r="X80" s="44"/>
      <c r="Y80" s="44"/>
      <c r="Z80" s="8"/>
      <c r="AA80" s="8"/>
      <c r="AB80" s="8"/>
    </row>
    <row r="81" spans="1:28" ht="18.75" customHeight="1" x14ac:dyDescent="0.55000000000000004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44"/>
      <c r="U81" s="44"/>
      <c r="V81" s="44"/>
      <c r="W81" s="44"/>
      <c r="X81" s="44"/>
      <c r="Y81" s="44"/>
      <c r="Z81" s="8"/>
      <c r="AA81" s="8"/>
      <c r="AB81" s="8"/>
    </row>
    <row r="82" spans="1:28" ht="18.75" customHeight="1" x14ac:dyDescent="0.55000000000000004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44"/>
      <c r="U82" s="44"/>
      <c r="V82" s="44"/>
      <c r="W82" s="44"/>
      <c r="X82" s="44"/>
      <c r="Y82" s="44"/>
      <c r="Z82" s="8"/>
      <c r="AA82" s="8"/>
      <c r="AB82" s="8"/>
    </row>
    <row r="83" spans="1:28" ht="18.75" customHeight="1" x14ac:dyDescent="0.55000000000000004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44"/>
      <c r="U83" s="44"/>
      <c r="V83" s="44"/>
      <c r="W83" s="44"/>
      <c r="X83" s="44"/>
      <c r="Y83" s="44"/>
      <c r="Z83" s="8"/>
      <c r="AA83" s="8"/>
      <c r="AB83" s="8"/>
    </row>
    <row r="84" spans="1:28" ht="18.75" customHeight="1" x14ac:dyDescent="0.55000000000000004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44"/>
      <c r="U84" s="44"/>
      <c r="V84" s="44"/>
      <c r="W84" s="44"/>
      <c r="X84" s="44"/>
      <c r="Y84" s="44"/>
      <c r="Z84" s="8"/>
      <c r="AA84" s="8"/>
      <c r="AB84" s="8"/>
    </row>
    <row r="85" spans="1:28" ht="18.75" customHeight="1" x14ac:dyDescent="0.55000000000000004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44"/>
      <c r="U85" s="44"/>
      <c r="V85" s="44"/>
      <c r="W85" s="44"/>
      <c r="X85" s="44"/>
      <c r="Y85" s="44"/>
      <c r="Z85" s="8"/>
      <c r="AA85" s="8"/>
      <c r="AB85" s="8"/>
    </row>
    <row r="86" spans="1:28" ht="18.75" customHeight="1" x14ac:dyDescent="0.55000000000000004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44"/>
      <c r="U86" s="44"/>
      <c r="V86" s="44"/>
      <c r="W86" s="44"/>
      <c r="X86" s="44"/>
      <c r="Y86" s="44"/>
      <c r="Z86" s="8"/>
      <c r="AA86" s="8"/>
      <c r="AB86" s="8"/>
    </row>
    <row r="87" spans="1:28" ht="18.75" customHeight="1" x14ac:dyDescent="0.55000000000000004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44"/>
      <c r="U87" s="44"/>
      <c r="V87" s="44"/>
      <c r="W87" s="44"/>
      <c r="X87" s="44"/>
      <c r="Y87" s="44"/>
      <c r="Z87" s="8"/>
      <c r="AA87" s="8"/>
      <c r="AB87" s="8"/>
    </row>
    <row r="88" spans="1:28" ht="18.75" customHeight="1" x14ac:dyDescent="0.55000000000000004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44"/>
      <c r="U88" s="44"/>
      <c r="V88" s="44"/>
      <c r="W88" s="44"/>
      <c r="X88" s="44"/>
      <c r="Y88" s="44"/>
      <c r="Z88" s="8"/>
      <c r="AA88" s="8"/>
      <c r="AB88" s="8"/>
    </row>
    <row r="89" spans="1:28" ht="18.75" customHeight="1" x14ac:dyDescent="0.55000000000000004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44"/>
      <c r="U89" s="44"/>
      <c r="V89" s="44"/>
      <c r="W89" s="44"/>
      <c r="X89" s="44"/>
      <c r="Y89" s="44"/>
      <c r="Z89" s="8"/>
      <c r="AA89" s="8"/>
      <c r="AB89" s="8"/>
    </row>
    <row r="90" spans="1:28" ht="18.75" customHeight="1" x14ac:dyDescent="0.55000000000000004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44"/>
      <c r="U90" s="44"/>
      <c r="V90" s="44"/>
      <c r="W90" s="44"/>
      <c r="X90" s="44"/>
      <c r="Y90" s="44"/>
      <c r="Z90" s="8"/>
      <c r="AA90" s="8"/>
      <c r="AB90" s="8"/>
    </row>
    <row r="91" spans="1:28" ht="18.75" customHeight="1" x14ac:dyDescent="0.55000000000000004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44"/>
      <c r="U91" s="44"/>
      <c r="V91" s="44"/>
      <c r="W91" s="44"/>
      <c r="X91" s="44"/>
      <c r="Y91" s="44"/>
      <c r="Z91" s="8"/>
      <c r="AA91" s="8"/>
      <c r="AB91" s="8"/>
    </row>
    <row r="92" spans="1:28" ht="18.75" customHeight="1" x14ac:dyDescent="0.55000000000000004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44"/>
      <c r="U92" s="44"/>
      <c r="V92" s="44"/>
      <c r="W92" s="44"/>
      <c r="X92" s="44"/>
      <c r="Y92" s="44"/>
      <c r="Z92" s="8"/>
      <c r="AA92" s="8"/>
      <c r="AB92" s="8"/>
    </row>
    <row r="93" spans="1:28" ht="18.75" customHeight="1" x14ac:dyDescent="0.55000000000000004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44"/>
      <c r="U93" s="44"/>
      <c r="V93" s="44"/>
      <c r="W93" s="44"/>
      <c r="X93" s="44"/>
      <c r="Y93" s="44"/>
      <c r="Z93" s="8"/>
      <c r="AA93" s="8"/>
      <c r="AB93" s="8"/>
    </row>
    <row r="94" spans="1:28" ht="18.75" customHeight="1" x14ac:dyDescent="0.55000000000000004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44"/>
      <c r="U94" s="44"/>
      <c r="V94" s="44"/>
      <c r="W94" s="44"/>
      <c r="X94" s="44"/>
      <c r="Y94" s="44"/>
      <c r="Z94" s="8"/>
      <c r="AA94" s="8"/>
      <c r="AB94" s="8"/>
    </row>
    <row r="95" spans="1:28" ht="18.75" customHeight="1" x14ac:dyDescent="0.55000000000000004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44"/>
      <c r="U95" s="44"/>
      <c r="V95" s="44"/>
      <c r="W95" s="44"/>
      <c r="X95" s="44"/>
      <c r="Y95" s="44"/>
      <c r="Z95" s="8"/>
      <c r="AA95" s="8"/>
      <c r="AB95" s="8"/>
    </row>
    <row r="96" spans="1:28" ht="18.75" customHeight="1" x14ac:dyDescent="0.55000000000000004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44"/>
      <c r="U96" s="44"/>
      <c r="V96" s="44"/>
      <c r="W96" s="44"/>
      <c r="X96" s="44"/>
      <c r="Y96" s="44"/>
      <c r="Z96" s="8"/>
      <c r="AA96" s="8"/>
      <c r="AB96" s="8"/>
    </row>
    <row r="97" spans="1:28" ht="18.75" customHeight="1" x14ac:dyDescent="0.55000000000000004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44"/>
      <c r="U97" s="44"/>
      <c r="V97" s="44"/>
      <c r="W97" s="44"/>
      <c r="X97" s="44"/>
      <c r="Y97" s="44"/>
      <c r="Z97" s="8"/>
      <c r="AA97" s="8"/>
      <c r="AB97" s="8"/>
    </row>
    <row r="98" spans="1:28" ht="18.75" customHeight="1" x14ac:dyDescent="0.55000000000000004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44"/>
      <c r="U98" s="44"/>
      <c r="V98" s="44"/>
      <c r="W98" s="44"/>
      <c r="X98" s="44"/>
      <c r="Y98" s="44"/>
      <c r="Z98" s="8"/>
      <c r="AA98" s="8"/>
      <c r="AB98" s="8"/>
    </row>
    <row r="99" spans="1:28" ht="18.75" customHeight="1" x14ac:dyDescent="0.55000000000000004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44"/>
      <c r="U99" s="44"/>
      <c r="V99" s="44"/>
      <c r="W99" s="44"/>
      <c r="X99" s="44"/>
      <c r="Y99" s="44"/>
      <c r="Z99" s="8"/>
      <c r="AA99" s="8"/>
      <c r="AB99" s="8"/>
    </row>
    <row r="100" spans="1:28" ht="18.75" customHeight="1" x14ac:dyDescent="0.55000000000000004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44"/>
      <c r="U100" s="44"/>
      <c r="V100" s="44"/>
      <c r="W100" s="44"/>
      <c r="X100" s="44"/>
      <c r="Y100" s="44"/>
      <c r="Z100" s="8"/>
      <c r="AA100" s="8"/>
      <c r="AB100" s="8"/>
    </row>
    <row r="101" spans="1:28" ht="18.75" customHeight="1" x14ac:dyDescent="0.55000000000000004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44"/>
      <c r="U101" s="44"/>
      <c r="V101" s="44"/>
      <c r="W101" s="44"/>
      <c r="X101" s="44"/>
      <c r="Y101" s="44"/>
      <c r="Z101" s="8"/>
      <c r="AA101" s="8"/>
      <c r="AB101" s="8"/>
    </row>
    <row r="102" spans="1:28" ht="18.75" customHeight="1" x14ac:dyDescent="0.55000000000000004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44"/>
      <c r="U102" s="44"/>
      <c r="V102" s="44"/>
      <c r="W102" s="44"/>
      <c r="X102" s="44"/>
      <c r="Y102" s="44"/>
      <c r="Z102" s="8"/>
      <c r="AA102" s="8"/>
      <c r="AB102" s="8"/>
    </row>
    <row r="103" spans="1:28" ht="18.75" customHeight="1" x14ac:dyDescent="0.55000000000000004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44"/>
      <c r="U103" s="44"/>
      <c r="V103" s="44"/>
      <c r="W103" s="44"/>
      <c r="X103" s="44"/>
      <c r="Y103" s="44"/>
      <c r="Z103" s="8"/>
      <c r="AA103" s="8"/>
      <c r="AB103" s="8"/>
    </row>
    <row r="104" spans="1:28" ht="18.75" customHeight="1" x14ac:dyDescent="0.55000000000000004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44"/>
      <c r="U104" s="44"/>
      <c r="V104" s="44"/>
      <c r="W104" s="44"/>
      <c r="X104" s="44"/>
      <c r="Y104" s="44"/>
      <c r="Z104" s="8"/>
      <c r="AA104" s="8"/>
      <c r="AB104" s="8"/>
    </row>
    <row r="105" spans="1:28" ht="18.75" customHeight="1" x14ac:dyDescent="0.55000000000000004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44"/>
      <c r="U105" s="44"/>
      <c r="V105" s="44"/>
      <c r="W105" s="44"/>
      <c r="X105" s="44"/>
      <c r="Y105" s="44"/>
      <c r="Z105" s="8"/>
      <c r="AA105" s="8"/>
      <c r="AB105" s="8"/>
    </row>
    <row r="106" spans="1:28" ht="18.75" customHeight="1" x14ac:dyDescent="0.55000000000000004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44"/>
      <c r="U106" s="44"/>
      <c r="V106" s="44"/>
      <c r="W106" s="44"/>
      <c r="X106" s="44"/>
      <c r="Y106" s="44"/>
      <c r="Z106" s="8"/>
      <c r="AA106" s="8"/>
      <c r="AB106" s="8"/>
    </row>
    <row r="107" spans="1:28" ht="18.75" customHeight="1" x14ac:dyDescent="0.55000000000000004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44"/>
      <c r="U107" s="44"/>
      <c r="V107" s="44"/>
      <c r="W107" s="44"/>
      <c r="X107" s="44"/>
      <c r="Y107" s="44"/>
      <c r="Z107" s="8"/>
      <c r="AA107" s="8"/>
      <c r="AB107" s="8"/>
    </row>
    <row r="108" spans="1:28" ht="18.75" customHeight="1" x14ac:dyDescent="0.55000000000000004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44"/>
      <c r="U108" s="44"/>
      <c r="V108" s="44"/>
      <c r="W108" s="44"/>
      <c r="X108" s="44"/>
      <c r="Y108" s="44"/>
      <c r="Z108" s="8"/>
      <c r="AA108" s="8"/>
      <c r="AB108" s="8"/>
    </row>
    <row r="109" spans="1:28" ht="18.75" customHeight="1" x14ac:dyDescent="0.55000000000000004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44"/>
      <c r="U109" s="44"/>
      <c r="V109" s="44"/>
      <c r="W109" s="44"/>
      <c r="X109" s="44"/>
      <c r="Y109" s="44"/>
      <c r="Z109" s="8"/>
      <c r="AA109" s="8"/>
      <c r="AB109" s="8"/>
    </row>
    <row r="110" spans="1:28" ht="18.75" customHeight="1" x14ac:dyDescent="0.55000000000000004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44"/>
      <c r="U110" s="44"/>
      <c r="V110" s="44"/>
      <c r="W110" s="44"/>
      <c r="X110" s="44"/>
      <c r="Y110" s="44"/>
      <c r="Z110" s="8"/>
      <c r="AA110" s="8"/>
      <c r="AB110" s="8"/>
    </row>
    <row r="111" spans="1:28" ht="18.75" customHeight="1" x14ac:dyDescent="0.55000000000000004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44"/>
      <c r="U111" s="44"/>
      <c r="V111" s="44"/>
      <c r="W111" s="44"/>
      <c r="X111" s="44"/>
      <c r="Y111" s="44"/>
      <c r="Z111" s="8"/>
      <c r="AA111" s="8"/>
      <c r="AB111" s="8"/>
    </row>
    <row r="112" spans="1:28" ht="18.75" customHeight="1" x14ac:dyDescent="0.55000000000000004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44"/>
      <c r="U112" s="44"/>
      <c r="V112" s="44"/>
      <c r="W112" s="44"/>
      <c r="X112" s="44"/>
      <c r="Y112" s="44"/>
      <c r="Z112" s="8"/>
      <c r="AA112" s="8"/>
      <c r="AB112" s="8"/>
    </row>
    <row r="113" spans="1:28" ht="18.75" customHeight="1" x14ac:dyDescent="0.55000000000000004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44"/>
      <c r="U113" s="44"/>
      <c r="V113" s="44"/>
      <c r="W113" s="44"/>
      <c r="X113" s="44"/>
      <c r="Y113" s="44"/>
      <c r="Z113" s="8"/>
      <c r="AA113" s="8"/>
      <c r="AB113" s="8"/>
    </row>
    <row r="114" spans="1:28" ht="18.75" customHeight="1" x14ac:dyDescent="0.55000000000000004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44"/>
      <c r="U114" s="44"/>
      <c r="V114" s="44"/>
      <c r="W114" s="44"/>
      <c r="X114" s="44"/>
      <c r="Y114" s="44"/>
      <c r="Z114" s="8"/>
      <c r="AA114" s="8"/>
      <c r="AB114" s="8"/>
    </row>
    <row r="115" spans="1:28" ht="18.75" customHeight="1" x14ac:dyDescent="0.55000000000000004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44"/>
      <c r="U115" s="44"/>
      <c r="V115" s="44"/>
      <c r="W115" s="44"/>
      <c r="X115" s="44"/>
      <c r="Y115" s="44"/>
      <c r="Z115" s="8"/>
      <c r="AA115" s="8"/>
      <c r="AB115" s="8"/>
    </row>
    <row r="116" spans="1:28" ht="18.75" customHeight="1" x14ac:dyDescent="0.55000000000000004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44"/>
      <c r="U116" s="44"/>
      <c r="V116" s="44"/>
      <c r="W116" s="44"/>
      <c r="X116" s="44"/>
      <c r="Y116" s="44"/>
      <c r="Z116" s="8"/>
      <c r="AA116" s="8"/>
      <c r="AB116" s="8"/>
    </row>
    <row r="117" spans="1:28" ht="18.75" customHeight="1" x14ac:dyDescent="0.55000000000000004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44"/>
      <c r="U117" s="44"/>
      <c r="V117" s="44"/>
      <c r="W117" s="44"/>
      <c r="X117" s="44"/>
      <c r="Y117" s="44"/>
      <c r="Z117" s="8"/>
      <c r="AA117" s="8"/>
      <c r="AB117" s="8"/>
    </row>
    <row r="118" spans="1:28" ht="18.75" customHeight="1" x14ac:dyDescent="0.55000000000000004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44"/>
      <c r="U118" s="44"/>
      <c r="V118" s="44"/>
      <c r="W118" s="44"/>
      <c r="X118" s="44"/>
      <c r="Y118" s="44"/>
      <c r="Z118" s="8"/>
      <c r="AA118" s="8"/>
      <c r="AB118" s="8"/>
    </row>
    <row r="119" spans="1:28" ht="18.75" customHeight="1" x14ac:dyDescent="0.55000000000000004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44"/>
      <c r="U119" s="44"/>
      <c r="V119" s="44"/>
      <c r="W119" s="44"/>
      <c r="X119" s="44"/>
      <c r="Y119" s="44"/>
      <c r="Z119" s="8"/>
      <c r="AA119" s="8"/>
      <c r="AB119" s="8"/>
    </row>
    <row r="120" spans="1:28" ht="18.75" customHeight="1" x14ac:dyDescent="0.55000000000000004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44"/>
      <c r="U120" s="44"/>
      <c r="V120" s="44"/>
      <c r="W120" s="44"/>
      <c r="X120" s="44"/>
      <c r="Y120" s="44"/>
      <c r="Z120" s="8"/>
      <c r="AA120" s="8"/>
      <c r="AB120" s="8"/>
    </row>
    <row r="121" spans="1:28" ht="18.75" customHeight="1" x14ac:dyDescent="0.55000000000000004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44"/>
      <c r="U121" s="44"/>
      <c r="V121" s="44"/>
      <c r="W121" s="44"/>
      <c r="X121" s="44"/>
      <c r="Y121" s="44"/>
      <c r="Z121" s="8"/>
      <c r="AA121" s="8"/>
      <c r="AB121" s="8"/>
    </row>
    <row r="122" spans="1:28" ht="18.75" customHeight="1" x14ac:dyDescent="0.55000000000000004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44"/>
      <c r="U122" s="44"/>
      <c r="V122" s="44"/>
      <c r="W122" s="44"/>
      <c r="X122" s="44"/>
      <c r="Y122" s="44"/>
      <c r="Z122" s="8"/>
      <c r="AA122" s="8"/>
      <c r="AB122" s="8"/>
    </row>
    <row r="123" spans="1:28" ht="18.75" customHeight="1" x14ac:dyDescent="0.55000000000000004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44"/>
      <c r="U123" s="44"/>
      <c r="V123" s="44"/>
      <c r="W123" s="44"/>
      <c r="X123" s="44"/>
      <c r="Y123" s="44"/>
      <c r="Z123" s="8"/>
      <c r="AA123" s="8"/>
      <c r="AB123" s="8"/>
    </row>
    <row r="124" spans="1:28" ht="18.75" customHeight="1" x14ac:dyDescent="0.55000000000000004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44"/>
      <c r="U124" s="44"/>
      <c r="V124" s="44"/>
      <c r="W124" s="44"/>
      <c r="X124" s="44"/>
      <c r="Y124" s="44"/>
      <c r="Z124" s="8"/>
      <c r="AA124" s="8"/>
      <c r="AB124" s="8"/>
    </row>
    <row r="125" spans="1:28" ht="18.75" customHeight="1" x14ac:dyDescent="0.55000000000000004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44"/>
      <c r="U125" s="44"/>
      <c r="V125" s="44"/>
      <c r="W125" s="44"/>
      <c r="X125" s="44"/>
      <c r="Y125" s="44"/>
      <c r="Z125" s="8"/>
      <c r="AA125" s="8"/>
      <c r="AB125" s="8"/>
    </row>
    <row r="126" spans="1:28" ht="18.75" customHeight="1" x14ac:dyDescent="0.55000000000000004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44"/>
      <c r="U126" s="44"/>
      <c r="V126" s="44"/>
      <c r="W126" s="44"/>
      <c r="X126" s="44"/>
      <c r="Y126" s="44"/>
      <c r="Z126" s="8"/>
      <c r="AA126" s="8"/>
      <c r="AB126" s="8"/>
    </row>
    <row r="127" spans="1:28" ht="18.75" customHeight="1" x14ac:dyDescent="0.55000000000000004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44"/>
      <c r="U127" s="44"/>
      <c r="V127" s="44"/>
      <c r="W127" s="44"/>
      <c r="X127" s="44"/>
      <c r="Y127" s="44"/>
      <c r="Z127" s="8"/>
      <c r="AA127" s="8"/>
      <c r="AB127" s="8"/>
    </row>
    <row r="128" spans="1:28" ht="18.75" customHeight="1" x14ac:dyDescent="0.55000000000000004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44"/>
      <c r="U128" s="44"/>
      <c r="V128" s="44"/>
      <c r="W128" s="44"/>
      <c r="X128" s="44"/>
      <c r="Y128" s="44"/>
      <c r="Z128" s="8"/>
      <c r="AA128" s="8"/>
      <c r="AB128" s="8"/>
    </row>
    <row r="129" spans="1:28" ht="18.75" customHeight="1" x14ac:dyDescent="0.55000000000000004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44"/>
      <c r="U129" s="44"/>
      <c r="V129" s="44"/>
      <c r="W129" s="44"/>
      <c r="X129" s="44"/>
      <c r="Y129" s="44"/>
      <c r="Z129" s="8"/>
      <c r="AA129" s="8"/>
      <c r="AB129" s="8"/>
    </row>
    <row r="130" spans="1:28" ht="18.75" customHeight="1" x14ac:dyDescent="0.55000000000000004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44"/>
      <c r="U130" s="44"/>
      <c r="V130" s="44"/>
      <c r="W130" s="44"/>
      <c r="X130" s="44"/>
      <c r="Y130" s="44"/>
      <c r="Z130" s="8"/>
      <c r="AA130" s="8"/>
      <c r="AB130" s="8"/>
    </row>
    <row r="131" spans="1:28" ht="18.75" customHeight="1" x14ac:dyDescent="0.55000000000000004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44"/>
      <c r="U131" s="44"/>
      <c r="V131" s="44"/>
      <c r="W131" s="44"/>
      <c r="X131" s="44"/>
      <c r="Y131" s="44"/>
      <c r="Z131" s="8"/>
      <c r="AA131" s="8"/>
      <c r="AB131" s="8"/>
    </row>
    <row r="132" spans="1:28" ht="18.75" customHeight="1" x14ac:dyDescent="0.55000000000000004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44"/>
      <c r="U132" s="44"/>
      <c r="V132" s="44"/>
      <c r="W132" s="44"/>
      <c r="X132" s="44"/>
      <c r="Y132" s="44"/>
      <c r="Z132" s="8"/>
      <c r="AA132" s="8"/>
      <c r="AB132" s="8"/>
    </row>
    <row r="133" spans="1:28" ht="18.75" customHeight="1" x14ac:dyDescent="0.55000000000000004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44"/>
      <c r="U133" s="44"/>
      <c r="V133" s="44"/>
      <c r="W133" s="44"/>
      <c r="X133" s="44"/>
      <c r="Y133" s="44"/>
      <c r="Z133" s="8"/>
      <c r="AA133" s="8"/>
      <c r="AB133" s="8"/>
    </row>
    <row r="134" spans="1:28" ht="18.75" customHeight="1" x14ac:dyDescent="0.55000000000000004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44"/>
      <c r="U134" s="44"/>
      <c r="V134" s="44"/>
      <c r="W134" s="44"/>
      <c r="X134" s="44"/>
      <c r="Y134" s="44"/>
      <c r="Z134" s="8"/>
      <c r="AA134" s="8"/>
      <c r="AB134" s="8"/>
    </row>
    <row r="135" spans="1:28" ht="18.75" customHeight="1" x14ac:dyDescent="0.55000000000000004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44"/>
      <c r="U135" s="44"/>
      <c r="V135" s="44"/>
      <c r="W135" s="44"/>
      <c r="X135" s="44"/>
      <c r="Y135" s="44"/>
      <c r="Z135" s="8"/>
      <c r="AA135" s="8"/>
      <c r="AB135" s="8"/>
    </row>
    <row r="136" spans="1:28" ht="18.75" customHeight="1" x14ac:dyDescent="0.55000000000000004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44"/>
      <c r="U136" s="44"/>
      <c r="V136" s="44"/>
      <c r="W136" s="44"/>
      <c r="X136" s="44"/>
      <c r="Y136" s="44"/>
      <c r="Z136" s="8"/>
      <c r="AA136" s="8"/>
      <c r="AB136" s="8"/>
    </row>
    <row r="137" spans="1:28" ht="18.75" customHeight="1" x14ac:dyDescent="0.55000000000000004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44"/>
      <c r="U137" s="44"/>
      <c r="V137" s="44"/>
      <c r="W137" s="44"/>
      <c r="X137" s="44"/>
      <c r="Y137" s="44"/>
      <c r="Z137" s="8"/>
      <c r="AA137" s="8"/>
      <c r="AB137" s="8"/>
    </row>
    <row r="138" spans="1:28" ht="18.75" customHeight="1" x14ac:dyDescent="0.55000000000000004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44"/>
      <c r="U138" s="44"/>
      <c r="V138" s="44"/>
      <c r="W138" s="44"/>
      <c r="X138" s="44"/>
      <c r="Y138" s="44"/>
      <c r="Z138" s="8"/>
      <c r="AA138" s="8"/>
      <c r="AB138" s="8"/>
    </row>
    <row r="139" spans="1:28" ht="18.75" customHeight="1" x14ac:dyDescent="0.55000000000000004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44"/>
      <c r="U139" s="44"/>
      <c r="V139" s="44"/>
      <c r="W139" s="44"/>
      <c r="X139" s="44"/>
      <c r="Y139" s="44"/>
      <c r="Z139" s="8"/>
      <c r="AA139" s="8"/>
      <c r="AB139" s="8"/>
    </row>
    <row r="140" spans="1:28" ht="18.75" customHeight="1" x14ac:dyDescent="0.55000000000000004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44"/>
      <c r="U140" s="44"/>
      <c r="V140" s="44"/>
      <c r="W140" s="44"/>
      <c r="X140" s="44"/>
      <c r="Y140" s="44"/>
      <c r="Z140" s="8"/>
      <c r="AA140" s="8"/>
      <c r="AB140" s="8"/>
    </row>
    <row r="141" spans="1:28" ht="18.75" customHeight="1" x14ac:dyDescent="0.55000000000000004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44"/>
      <c r="U141" s="44"/>
      <c r="V141" s="44"/>
      <c r="W141" s="44"/>
      <c r="X141" s="44"/>
      <c r="Y141" s="44"/>
      <c r="Z141" s="8"/>
      <c r="AA141" s="8"/>
      <c r="AB141" s="8"/>
    </row>
    <row r="142" spans="1:28" ht="18.75" customHeight="1" x14ac:dyDescent="0.55000000000000004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44"/>
      <c r="U142" s="44"/>
      <c r="V142" s="44"/>
      <c r="W142" s="44"/>
      <c r="X142" s="44"/>
      <c r="Y142" s="44"/>
      <c r="Z142" s="8"/>
      <c r="AA142" s="8"/>
      <c r="AB142" s="8"/>
    </row>
    <row r="143" spans="1:28" ht="18.75" customHeight="1" x14ac:dyDescent="0.55000000000000004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44"/>
      <c r="U143" s="44"/>
      <c r="V143" s="44"/>
      <c r="W143" s="44"/>
      <c r="X143" s="44"/>
      <c r="Y143" s="44"/>
      <c r="Z143" s="8"/>
      <c r="AA143" s="8"/>
      <c r="AB143" s="8"/>
    </row>
    <row r="144" spans="1:28" ht="18.75" customHeight="1" x14ac:dyDescent="0.55000000000000004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44"/>
      <c r="U144" s="44"/>
      <c r="V144" s="44"/>
      <c r="W144" s="44"/>
      <c r="X144" s="44"/>
      <c r="Y144" s="44"/>
      <c r="Z144" s="8"/>
      <c r="AA144" s="8"/>
      <c r="AB144" s="8"/>
    </row>
    <row r="145" spans="1:28" ht="18.75" customHeight="1" x14ac:dyDescent="0.55000000000000004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44"/>
      <c r="U145" s="44"/>
      <c r="V145" s="44"/>
      <c r="W145" s="44"/>
      <c r="X145" s="44"/>
      <c r="Y145" s="44"/>
      <c r="Z145" s="8"/>
      <c r="AA145" s="8"/>
      <c r="AB145" s="8"/>
    </row>
    <row r="146" spans="1:28" ht="18.75" customHeight="1" x14ac:dyDescent="0.55000000000000004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44"/>
      <c r="U146" s="44"/>
      <c r="V146" s="44"/>
      <c r="W146" s="44"/>
      <c r="X146" s="44"/>
      <c r="Y146" s="44"/>
      <c r="Z146" s="8"/>
      <c r="AA146" s="8"/>
      <c r="AB146" s="8"/>
    </row>
    <row r="147" spans="1:28" ht="18.75" customHeight="1" x14ac:dyDescent="0.55000000000000004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44"/>
      <c r="U147" s="44"/>
      <c r="V147" s="44"/>
      <c r="W147" s="44"/>
      <c r="X147" s="44"/>
      <c r="Y147" s="44"/>
      <c r="Z147" s="8"/>
      <c r="AA147" s="8"/>
      <c r="AB147" s="8"/>
    </row>
    <row r="148" spans="1:28" ht="18.75" customHeight="1" x14ac:dyDescent="0.55000000000000004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44"/>
      <c r="U148" s="44"/>
      <c r="V148" s="44"/>
      <c r="W148" s="44"/>
      <c r="X148" s="44"/>
      <c r="Y148" s="44"/>
      <c r="Z148" s="8"/>
      <c r="AA148" s="8"/>
      <c r="AB148" s="8"/>
    </row>
    <row r="149" spans="1:28" ht="18.75" customHeight="1" x14ac:dyDescent="0.55000000000000004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44"/>
      <c r="U149" s="44"/>
      <c r="V149" s="44"/>
      <c r="W149" s="44"/>
      <c r="X149" s="44"/>
      <c r="Y149" s="44"/>
      <c r="Z149" s="8"/>
      <c r="AA149" s="8"/>
      <c r="AB149" s="8"/>
    </row>
    <row r="150" spans="1:28" ht="18.75" customHeight="1" x14ac:dyDescent="0.55000000000000004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44"/>
      <c r="U150" s="44"/>
      <c r="V150" s="44"/>
      <c r="W150" s="44"/>
      <c r="X150" s="44"/>
      <c r="Y150" s="44"/>
      <c r="Z150" s="8"/>
      <c r="AA150" s="8"/>
      <c r="AB150" s="8"/>
    </row>
    <row r="151" spans="1:28" ht="18.75" customHeight="1" x14ac:dyDescent="0.55000000000000004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44"/>
      <c r="U151" s="44"/>
      <c r="V151" s="44"/>
      <c r="W151" s="44"/>
      <c r="X151" s="44"/>
      <c r="Y151" s="44"/>
      <c r="Z151" s="8"/>
      <c r="AA151" s="8"/>
      <c r="AB151" s="8"/>
    </row>
    <row r="152" spans="1:28" ht="18.75" customHeight="1" x14ac:dyDescent="0.55000000000000004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44"/>
      <c r="U152" s="44"/>
      <c r="V152" s="44"/>
      <c r="W152" s="44"/>
      <c r="X152" s="44"/>
      <c r="Y152" s="44"/>
      <c r="Z152" s="8"/>
      <c r="AA152" s="8"/>
      <c r="AB152" s="8"/>
    </row>
    <row r="153" spans="1:28" ht="18.75" customHeight="1" x14ac:dyDescent="0.55000000000000004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44"/>
      <c r="U153" s="44"/>
      <c r="V153" s="44"/>
      <c r="W153" s="44"/>
      <c r="X153" s="44"/>
      <c r="Y153" s="44"/>
      <c r="Z153" s="8"/>
      <c r="AA153" s="8"/>
      <c r="AB153" s="8"/>
    </row>
    <row r="154" spans="1:28" ht="18.75" customHeight="1" x14ac:dyDescent="0.55000000000000004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44"/>
      <c r="U154" s="44"/>
      <c r="V154" s="44"/>
      <c r="W154" s="44"/>
      <c r="X154" s="44"/>
      <c r="Y154" s="44"/>
      <c r="Z154" s="8"/>
      <c r="AA154" s="8"/>
      <c r="AB154" s="8"/>
    </row>
    <row r="155" spans="1:28" ht="18.75" customHeight="1" x14ac:dyDescent="0.55000000000000004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44"/>
      <c r="U155" s="44"/>
      <c r="V155" s="44"/>
      <c r="W155" s="44"/>
      <c r="X155" s="44"/>
      <c r="Y155" s="44"/>
      <c r="Z155" s="8"/>
      <c r="AA155" s="8"/>
      <c r="AB155" s="8"/>
    </row>
    <row r="156" spans="1:28" ht="18.75" customHeight="1" x14ac:dyDescent="0.55000000000000004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44"/>
      <c r="U156" s="44"/>
      <c r="V156" s="44"/>
      <c r="W156" s="44"/>
      <c r="X156" s="44"/>
      <c r="Y156" s="44"/>
      <c r="Z156" s="8"/>
      <c r="AA156" s="8"/>
      <c r="AB156" s="8"/>
    </row>
    <row r="157" spans="1:28" ht="18.75" customHeight="1" x14ac:dyDescent="0.55000000000000004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44"/>
      <c r="U157" s="44"/>
      <c r="V157" s="44"/>
      <c r="W157" s="44"/>
      <c r="X157" s="44"/>
      <c r="Y157" s="44"/>
      <c r="Z157" s="8"/>
      <c r="AA157" s="8"/>
      <c r="AB157" s="8"/>
    </row>
    <row r="158" spans="1:28" ht="18.75" customHeight="1" x14ac:dyDescent="0.55000000000000004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44"/>
      <c r="U158" s="44"/>
      <c r="V158" s="44"/>
      <c r="W158" s="44"/>
      <c r="X158" s="44"/>
      <c r="Y158" s="44"/>
      <c r="Z158" s="8"/>
      <c r="AA158" s="8"/>
      <c r="AB158" s="8"/>
    </row>
    <row r="159" spans="1:28" ht="18.75" customHeight="1" x14ac:dyDescent="0.55000000000000004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44"/>
      <c r="U159" s="44"/>
      <c r="V159" s="44"/>
      <c r="W159" s="44"/>
      <c r="X159" s="44"/>
      <c r="Y159" s="44"/>
      <c r="Z159" s="8"/>
      <c r="AA159" s="8"/>
      <c r="AB159" s="8"/>
    </row>
    <row r="160" spans="1:28" ht="18.75" customHeight="1" x14ac:dyDescent="0.55000000000000004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44"/>
      <c r="U160" s="44"/>
      <c r="V160" s="44"/>
      <c r="W160" s="44"/>
      <c r="X160" s="44"/>
      <c r="Y160" s="44"/>
      <c r="Z160" s="8"/>
      <c r="AA160" s="8"/>
      <c r="AB160" s="8"/>
    </row>
    <row r="161" spans="1:28" ht="18.75" customHeight="1" x14ac:dyDescent="0.55000000000000004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44"/>
      <c r="U161" s="44"/>
      <c r="V161" s="44"/>
      <c r="W161" s="44"/>
      <c r="X161" s="44"/>
      <c r="Y161" s="44"/>
      <c r="Z161" s="8"/>
      <c r="AA161" s="8"/>
      <c r="AB161" s="8"/>
    </row>
    <row r="162" spans="1:28" ht="18.75" customHeight="1" x14ac:dyDescent="0.55000000000000004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44"/>
      <c r="U162" s="44"/>
      <c r="V162" s="44"/>
      <c r="W162" s="44"/>
      <c r="X162" s="44"/>
      <c r="Y162" s="44"/>
      <c r="Z162" s="8"/>
      <c r="AA162" s="8"/>
      <c r="AB162" s="8"/>
    </row>
    <row r="163" spans="1:28" ht="18.75" customHeight="1" x14ac:dyDescent="0.55000000000000004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44"/>
      <c r="U163" s="44"/>
      <c r="V163" s="44"/>
      <c r="W163" s="44"/>
      <c r="X163" s="44"/>
      <c r="Y163" s="44"/>
      <c r="Z163" s="8"/>
      <c r="AA163" s="8"/>
      <c r="AB163" s="8"/>
    </row>
    <row r="164" spans="1:28" ht="18.75" customHeight="1" x14ac:dyDescent="0.55000000000000004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44"/>
      <c r="U164" s="44"/>
      <c r="V164" s="44"/>
      <c r="W164" s="44"/>
      <c r="X164" s="44"/>
      <c r="Y164" s="44"/>
      <c r="Z164" s="8"/>
      <c r="AA164" s="8"/>
      <c r="AB164" s="8"/>
    </row>
    <row r="165" spans="1:28" ht="18.75" customHeight="1" x14ac:dyDescent="0.55000000000000004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44"/>
      <c r="U165" s="44"/>
      <c r="V165" s="44"/>
      <c r="W165" s="44"/>
      <c r="X165" s="44"/>
      <c r="Y165" s="44"/>
      <c r="Z165" s="8"/>
      <c r="AA165" s="8"/>
      <c r="AB165" s="8"/>
    </row>
    <row r="166" spans="1:28" ht="18.75" customHeight="1" x14ac:dyDescent="0.55000000000000004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44"/>
      <c r="U166" s="44"/>
      <c r="V166" s="44"/>
      <c r="W166" s="44"/>
      <c r="X166" s="44"/>
      <c r="Y166" s="44"/>
      <c r="Z166" s="8"/>
      <c r="AA166" s="8"/>
      <c r="AB166" s="8"/>
    </row>
    <row r="167" spans="1:28" ht="18.75" customHeight="1" x14ac:dyDescent="0.55000000000000004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44"/>
      <c r="U167" s="44"/>
      <c r="V167" s="44"/>
      <c r="W167" s="44"/>
      <c r="X167" s="44"/>
      <c r="Y167" s="44"/>
      <c r="Z167" s="8"/>
      <c r="AA167" s="8"/>
      <c r="AB167" s="8"/>
    </row>
    <row r="168" spans="1:28" ht="18.75" customHeight="1" x14ac:dyDescent="0.55000000000000004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44"/>
      <c r="U168" s="44"/>
      <c r="V168" s="44"/>
      <c r="W168" s="44"/>
      <c r="X168" s="44"/>
      <c r="Y168" s="44"/>
      <c r="Z168" s="8"/>
      <c r="AA168" s="8"/>
      <c r="AB168" s="8"/>
    </row>
    <row r="169" spans="1:28" ht="18.75" customHeight="1" x14ac:dyDescent="0.55000000000000004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44"/>
      <c r="U169" s="44"/>
      <c r="V169" s="44"/>
      <c r="W169" s="44"/>
      <c r="X169" s="44"/>
      <c r="Y169" s="44"/>
      <c r="Z169" s="8"/>
      <c r="AA169" s="8"/>
      <c r="AB169" s="8"/>
    </row>
    <row r="170" spans="1:28" ht="18.75" customHeight="1" x14ac:dyDescent="0.55000000000000004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44"/>
      <c r="U170" s="44"/>
      <c r="V170" s="44"/>
      <c r="W170" s="44"/>
      <c r="X170" s="44"/>
      <c r="Y170" s="44"/>
      <c r="Z170" s="8"/>
      <c r="AA170" s="8"/>
      <c r="AB170" s="8"/>
    </row>
    <row r="171" spans="1:28" ht="18.75" customHeight="1" x14ac:dyDescent="0.55000000000000004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44"/>
      <c r="U171" s="44"/>
      <c r="V171" s="44"/>
      <c r="W171" s="44"/>
      <c r="X171" s="44"/>
      <c r="Y171" s="44"/>
      <c r="Z171" s="8"/>
      <c r="AA171" s="8"/>
      <c r="AB171" s="8"/>
    </row>
    <row r="172" spans="1:28" ht="18.75" customHeight="1" x14ac:dyDescent="0.55000000000000004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44"/>
      <c r="U172" s="44"/>
      <c r="V172" s="44"/>
      <c r="W172" s="44"/>
      <c r="X172" s="44"/>
      <c r="Y172" s="44"/>
      <c r="Z172" s="8"/>
      <c r="AA172" s="8"/>
      <c r="AB172" s="8"/>
    </row>
    <row r="173" spans="1:28" ht="18.75" customHeight="1" x14ac:dyDescent="0.55000000000000004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44"/>
      <c r="U173" s="44"/>
      <c r="V173" s="44"/>
      <c r="W173" s="44"/>
      <c r="X173" s="44"/>
      <c r="Y173" s="44"/>
      <c r="Z173" s="8"/>
      <c r="AA173" s="8"/>
      <c r="AB173" s="8"/>
    </row>
    <row r="174" spans="1:28" ht="18.75" customHeight="1" x14ac:dyDescent="0.55000000000000004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44"/>
      <c r="U174" s="44"/>
      <c r="V174" s="44"/>
      <c r="W174" s="44"/>
      <c r="X174" s="44"/>
      <c r="Y174" s="44"/>
      <c r="Z174" s="8"/>
      <c r="AA174" s="8"/>
      <c r="AB174" s="8"/>
    </row>
    <row r="175" spans="1:28" ht="18.75" customHeight="1" x14ac:dyDescent="0.55000000000000004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44"/>
      <c r="U175" s="44"/>
      <c r="V175" s="44"/>
      <c r="W175" s="44"/>
      <c r="X175" s="44"/>
      <c r="Y175" s="44"/>
      <c r="Z175" s="8"/>
      <c r="AA175" s="8"/>
      <c r="AB175" s="8"/>
    </row>
    <row r="176" spans="1:28" ht="18.75" customHeight="1" x14ac:dyDescent="0.55000000000000004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44"/>
      <c r="U176" s="44"/>
      <c r="V176" s="44"/>
      <c r="W176" s="44"/>
      <c r="X176" s="44"/>
      <c r="Y176" s="44"/>
      <c r="Z176" s="8"/>
      <c r="AA176" s="8"/>
      <c r="AB176" s="8"/>
    </row>
    <row r="177" spans="1:28" ht="18.75" customHeight="1" x14ac:dyDescent="0.55000000000000004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44"/>
      <c r="U177" s="44"/>
      <c r="V177" s="44"/>
      <c r="W177" s="44"/>
      <c r="X177" s="44"/>
      <c r="Y177" s="44"/>
      <c r="Z177" s="8"/>
      <c r="AA177" s="8"/>
      <c r="AB177" s="8"/>
    </row>
    <row r="178" spans="1:28" ht="18.75" customHeight="1" x14ac:dyDescent="0.55000000000000004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44"/>
      <c r="U178" s="44"/>
      <c r="V178" s="44"/>
      <c r="W178" s="44"/>
      <c r="X178" s="44"/>
      <c r="Y178" s="44"/>
      <c r="Z178" s="8"/>
      <c r="AA178" s="8"/>
      <c r="AB178" s="8"/>
    </row>
    <row r="179" spans="1:28" ht="18.75" customHeight="1" x14ac:dyDescent="0.55000000000000004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44"/>
      <c r="U179" s="44"/>
      <c r="V179" s="44"/>
      <c r="W179" s="44"/>
      <c r="X179" s="44"/>
      <c r="Y179" s="44"/>
      <c r="Z179" s="8"/>
      <c r="AA179" s="8"/>
      <c r="AB179" s="8"/>
    </row>
    <row r="180" spans="1:28" ht="18.75" customHeight="1" x14ac:dyDescent="0.55000000000000004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44"/>
      <c r="U180" s="44"/>
      <c r="V180" s="44"/>
      <c r="W180" s="44"/>
      <c r="X180" s="44"/>
      <c r="Y180" s="44"/>
      <c r="Z180" s="8"/>
      <c r="AA180" s="8"/>
      <c r="AB180" s="8"/>
    </row>
    <row r="181" spans="1:28" ht="18.75" customHeight="1" x14ac:dyDescent="0.55000000000000004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44"/>
      <c r="U181" s="44"/>
      <c r="V181" s="44"/>
      <c r="W181" s="44"/>
      <c r="X181" s="44"/>
      <c r="Y181" s="44"/>
      <c r="Z181" s="8"/>
      <c r="AA181" s="8"/>
      <c r="AB181" s="8"/>
    </row>
    <row r="182" spans="1:28" ht="18.75" customHeight="1" x14ac:dyDescent="0.55000000000000004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44"/>
      <c r="U182" s="44"/>
      <c r="V182" s="44"/>
      <c r="W182" s="44"/>
      <c r="X182" s="44"/>
      <c r="Y182" s="44"/>
      <c r="Z182" s="8"/>
      <c r="AA182" s="8"/>
      <c r="AB182" s="8"/>
    </row>
    <row r="183" spans="1:28" ht="18.75" customHeight="1" x14ac:dyDescent="0.55000000000000004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44"/>
      <c r="U183" s="44"/>
      <c r="V183" s="44"/>
      <c r="W183" s="44"/>
      <c r="X183" s="44"/>
      <c r="Y183" s="44"/>
      <c r="Z183" s="8"/>
      <c r="AA183" s="8"/>
      <c r="AB183" s="8"/>
    </row>
    <row r="184" spans="1:28" ht="18.75" customHeight="1" x14ac:dyDescent="0.55000000000000004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44"/>
      <c r="U184" s="44"/>
      <c r="V184" s="44"/>
      <c r="W184" s="44"/>
      <c r="X184" s="44"/>
      <c r="Y184" s="44"/>
      <c r="Z184" s="8"/>
      <c r="AA184" s="8"/>
      <c r="AB184" s="8"/>
    </row>
    <row r="185" spans="1:28" ht="18.75" customHeight="1" x14ac:dyDescent="0.55000000000000004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44"/>
      <c r="U185" s="44"/>
      <c r="V185" s="44"/>
      <c r="W185" s="44"/>
      <c r="X185" s="44"/>
      <c r="Y185" s="44"/>
      <c r="Z185" s="8"/>
      <c r="AA185" s="8"/>
      <c r="AB185" s="8"/>
    </row>
    <row r="186" spans="1:28" ht="18.75" customHeight="1" x14ac:dyDescent="0.55000000000000004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44"/>
      <c r="U186" s="44"/>
      <c r="V186" s="44"/>
      <c r="W186" s="44"/>
      <c r="X186" s="44"/>
      <c r="Y186" s="44"/>
      <c r="Z186" s="8"/>
      <c r="AA186" s="8"/>
      <c r="AB186" s="8"/>
    </row>
    <row r="187" spans="1:28" ht="18.75" customHeight="1" x14ac:dyDescent="0.55000000000000004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44"/>
      <c r="U187" s="44"/>
      <c r="V187" s="44"/>
      <c r="W187" s="44"/>
      <c r="X187" s="44"/>
      <c r="Y187" s="44"/>
      <c r="Z187" s="8"/>
      <c r="AA187" s="8"/>
      <c r="AB187" s="8"/>
    </row>
    <row r="188" spans="1:28" ht="18.75" customHeight="1" x14ac:dyDescent="0.55000000000000004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44"/>
      <c r="U188" s="44"/>
      <c r="V188" s="44"/>
      <c r="W188" s="44"/>
      <c r="X188" s="44"/>
      <c r="Y188" s="44"/>
      <c r="Z188" s="8"/>
      <c r="AA188" s="8"/>
      <c r="AB188" s="8"/>
    </row>
    <row r="189" spans="1:28" ht="18.75" customHeight="1" x14ac:dyDescent="0.55000000000000004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44"/>
      <c r="U189" s="44"/>
      <c r="V189" s="44"/>
      <c r="W189" s="44"/>
      <c r="X189" s="44"/>
      <c r="Y189" s="44"/>
      <c r="Z189" s="8"/>
      <c r="AA189" s="8"/>
      <c r="AB189" s="8"/>
    </row>
    <row r="190" spans="1:28" ht="18.75" customHeight="1" x14ac:dyDescent="0.55000000000000004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44"/>
      <c r="U190" s="44"/>
      <c r="V190" s="44"/>
      <c r="W190" s="44"/>
      <c r="X190" s="44"/>
      <c r="Y190" s="44"/>
      <c r="Z190" s="8"/>
      <c r="AA190" s="8"/>
      <c r="AB190" s="8"/>
    </row>
    <row r="191" spans="1:28" ht="18.75" customHeight="1" x14ac:dyDescent="0.55000000000000004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44"/>
      <c r="U191" s="44"/>
      <c r="V191" s="44"/>
      <c r="W191" s="44"/>
      <c r="X191" s="44"/>
      <c r="Y191" s="44"/>
      <c r="Z191" s="8"/>
      <c r="AA191" s="8"/>
      <c r="AB191" s="8"/>
    </row>
    <row r="192" spans="1:28" ht="18.75" customHeight="1" x14ac:dyDescent="0.55000000000000004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44"/>
      <c r="U192" s="44"/>
      <c r="V192" s="44"/>
      <c r="W192" s="44"/>
      <c r="X192" s="44"/>
      <c r="Y192" s="44"/>
      <c r="Z192" s="8"/>
      <c r="AA192" s="8"/>
      <c r="AB192" s="8"/>
    </row>
    <row r="193" spans="1:28" ht="18.75" customHeight="1" x14ac:dyDescent="0.55000000000000004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44"/>
      <c r="U193" s="44"/>
      <c r="V193" s="44"/>
      <c r="W193" s="44"/>
      <c r="X193" s="44"/>
      <c r="Y193" s="44"/>
      <c r="Z193" s="8"/>
      <c r="AA193" s="8"/>
      <c r="AB193" s="8"/>
    </row>
    <row r="194" spans="1:28" ht="18.75" customHeight="1" x14ac:dyDescent="0.55000000000000004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44"/>
      <c r="U194" s="44"/>
      <c r="V194" s="44"/>
      <c r="W194" s="44"/>
      <c r="X194" s="44"/>
      <c r="Y194" s="44"/>
      <c r="Z194" s="8"/>
      <c r="AA194" s="8"/>
      <c r="AB194" s="8"/>
    </row>
    <row r="195" spans="1:28" ht="18.75" customHeight="1" x14ac:dyDescent="0.55000000000000004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44"/>
      <c r="U195" s="44"/>
      <c r="V195" s="44"/>
      <c r="W195" s="44"/>
      <c r="X195" s="44"/>
      <c r="Y195" s="44"/>
      <c r="Z195" s="8"/>
      <c r="AA195" s="8"/>
      <c r="AB195" s="8"/>
    </row>
    <row r="196" spans="1:28" ht="18.75" customHeight="1" x14ac:dyDescent="0.55000000000000004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44"/>
      <c r="U196" s="44"/>
      <c r="V196" s="44"/>
      <c r="W196" s="44"/>
      <c r="X196" s="44"/>
      <c r="Y196" s="44"/>
      <c r="Z196" s="8"/>
      <c r="AA196" s="8"/>
      <c r="AB196" s="8"/>
    </row>
    <row r="197" spans="1:28" ht="18.75" customHeight="1" x14ac:dyDescent="0.55000000000000004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44"/>
      <c r="U197" s="44"/>
      <c r="V197" s="44"/>
      <c r="W197" s="44"/>
      <c r="X197" s="44"/>
      <c r="Y197" s="44"/>
      <c r="Z197" s="8"/>
      <c r="AA197" s="8"/>
      <c r="AB197" s="8"/>
    </row>
    <row r="198" spans="1:28" ht="18.75" customHeight="1" x14ac:dyDescent="0.55000000000000004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44"/>
      <c r="U198" s="44"/>
      <c r="V198" s="44"/>
      <c r="W198" s="44"/>
      <c r="X198" s="44"/>
      <c r="Y198" s="44"/>
      <c r="Z198" s="8"/>
      <c r="AA198" s="8"/>
      <c r="AB198" s="8"/>
    </row>
    <row r="199" spans="1:28" ht="18.75" customHeight="1" x14ac:dyDescent="0.55000000000000004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44"/>
      <c r="U199" s="44"/>
      <c r="V199" s="44"/>
      <c r="W199" s="44"/>
      <c r="X199" s="44"/>
      <c r="Y199" s="44"/>
      <c r="Z199" s="8"/>
      <c r="AA199" s="8"/>
      <c r="AB199" s="8"/>
    </row>
    <row r="200" spans="1:28" ht="18.75" customHeight="1" x14ac:dyDescent="0.55000000000000004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44"/>
      <c r="U200" s="44"/>
      <c r="V200" s="44"/>
      <c r="W200" s="44"/>
      <c r="X200" s="44"/>
      <c r="Y200" s="44"/>
      <c r="Z200" s="8"/>
      <c r="AA200" s="8"/>
      <c r="AB200" s="8"/>
    </row>
    <row r="201" spans="1:28" ht="18.75" customHeight="1" x14ac:dyDescent="0.55000000000000004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44"/>
      <c r="U201" s="44"/>
      <c r="V201" s="44"/>
      <c r="W201" s="44"/>
      <c r="X201" s="44"/>
      <c r="Y201" s="44"/>
      <c r="Z201" s="8"/>
      <c r="AA201" s="8"/>
      <c r="AB201" s="8"/>
    </row>
    <row r="202" spans="1:28" ht="18.75" customHeight="1" x14ac:dyDescent="0.55000000000000004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44"/>
      <c r="U202" s="44"/>
      <c r="V202" s="44"/>
      <c r="W202" s="44"/>
      <c r="X202" s="44"/>
      <c r="Y202" s="44"/>
      <c r="Z202" s="8"/>
      <c r="AA202" s="8"/>
      <c r="AB202" s="8"/>
    </row>
    <row r="203" spans="1:28" ht="18.75" customHeight="1" x14ac:dyDescent="0.55000000000000004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44"/>
      <c r="U203" s="44"/>
      <c r="V203" s="44"/>
      <c r="W203" s="44"/>
      <c r="X203" s="44"/>
      <c r="Y203" s="44"/>
      <c r="Z203" s="8"/>
      <c r="AA203" s="8"/>
      <c r="AB203" s="8"/>
    </row>
    <row r="204" spans="1:28" ht="18.75" customHeight="1" x14ac:dyDescent="0.55000000000000004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44"/>
      <c r="U204" s="44"/>
      <c r="V204" s="44"/>
      <c r="W204" s="44"/>
      <c r="X204" s="44"/>
      <c r="Y204" s="44"/>
      <c r="Z204" s="8"/>
      <c r="AA204" s="8"/>
      <c r="AB204" s="8"/>
    </row>
    <row r="205" spans="1:28" ht="18.75" customHeight="1" x14ac:dyDescent="0.55000000000000004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44"/>
      <c r="U205" s="44"/>
      <c r="V205" s="44"/>
      <c r="W205" s="44"/>
      <c r="X205" s="44"/>
      <c r="Y205" s="44"/>
      <c r="Z205" s="8"/>
      <c r="AA205" s="8"/>
      <c r="AB205" s="8"/>
    </row>
    <row r="206" spans="1:28" ht="18.75" customHeight="1" x14ac:dyDescent="0.55000000000000004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44"/>
      <c r="U206" s="44"/>
      <c r="V206" s="44"/>
      <c r="W206" s="44"/>
      <c r="X206" s="44"/>
      <c r="Y206" s="44"/>
      <c r="Z206" s="8"/>
      <c r="AA206" s="8"/>
      <c r="AB206" s="8"/>
    </row>
    <row r="207" spans="1:28" ht="18.75" customHeight="1" x14ac:dyDescent="0.55000000000000004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44"/>
      <c r="U207" s="44"/>
      <c r="V207" s="44"/>
      <c r="W207" s="44"/>
      <c r="X207" s="44"/>
      <c r="Y207" s="44"/>
      <c r="Z207" s="8"/>
      <c r="AA207" s="8"/>
      <c r="AB207" s="8"/>
    </row>
    <row r="208" spans="1:28" ht="18.75" customHeight="1" x14ac:dyDescent="0.55000000000000004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44"/>
      <c r="U208" s="44"/>
      <c r="V208" s="44"/>
      <c r="W208" s="44"/>
      <c r="X208" s="44"/>
      <c r="Y208" s="44"/>
      <c r="Z208" s="8"/>
      <c r="AA208" s="8"/>
      <c r="AB208" s="8"/>
    </row>
    <row r="209" spans="1:28" ht="18.75" customHeight="1" x14ac:dyDescent="0.55000000000000004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44"/>
      <c r="U209" s="44"/>
      <c r="V209" s="44"/>
      <c r="W209" s="44"/>
      <c r="X209" s="44"/>
      <c r="Y209" s="44"/>
      <c r="Z209" s="8"/>
      <c r="AA209" s="8"/>
      <c r="AB209" s="8"/>
    </row>
    <row r="210" spans="1:28" ht="18.75" customHeight="1" x14ac:dyDescent="0.55000000000000004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44"/>
      <c r="U210" s="44"/>
      <c r="V210" s="44"/>
      <c r="W210" s="44"/>
      <c r="X210" s="44"/>
      <c r="Y210" s="44"/>
      <c r="Z210" s="8"/>
      <c r="AA210" s="8"/>
      <c r="AB210" s="8"/>
    </row>
    <row r="211" spans="1:28" ht="18.75" customHeight="1" x14ac:dyDescent="0.55000000000000004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44"/>
      <c r="U211" s="44"/>
      <c r="V211" s="44"/>
      <c r="W211" s="44"/>
      <c r="X211" s="44"/>
      <c r="Y211" s="44"/>
      <c r="Z211" s="8"/>
      <c r="AA211" s="8"/>
      <c r="AB211" s="8"/>
    </row>
    <row r="212" spans="1:28" ht="18.75" customHeight="1" x14ac:dyDescent="0.55000000000000004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44"/>
      <c r="U212" s="44"/>
      <c r="V212" s="44"/>
      <c r="W212" s="44"/>
      <c r="X212" s="44"/>
      <c r="Y212" s="44"/>
      <c r="Z212" s="8"/>
      <c r="AA212" s="8"/>
      <c r="AB212" s="8"/>
    </row>
    <row r="213" spans="1:28" ht="18.75" customHeight="1" x14ac:dyDescent="0.55000000000000004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44"/>
      <c r="U213" s="44"/>
      <c r="V213" s="44"/>
      <c r="W213" s="44"/>
      <c r="X213" s="44"/>
      <c r="Y213" s="44"/>
      <c r="Z213" s="8"/>
      <c r="AA213" s="8"/>
      <c r="AB213" s="8"/>
    </row>
    <row r="214" spans="1:28" ht="18.75" customHeight="1" x14ac:dyDescent="0.55000000000000004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44"/>
      <c r="U214" s="44"/>
      <c r="V214" s="44"/>
      <c r="W214" s="44"/>
      <c r="X214" s="44"/>
      <c r="Y214" s="44"/>
      <c r="Z214" s="8"/>
      <c r="AA214" s="8"/>
      <c r="AB214" s="8"/>
    </row>
    <row r="215" spans="1:28" ht="18.75" customHeight="1" x14ac:dyDescent="0.55000000000000004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44"/>
      <c r="U215" s="44"/>
      <c r="V215" s="44"/>
      <c r="W215" s="44"/>
      <c r="X215" s="44"/>
      <c r="Y215" s="44"/>
      <c r="Z215" s="8"/>
      <c r="AA215" s="8"/>
      <c r="AB215" s="8"/>
    </row>
    <row r="216" spans="1:28" ht="18.75" customHeight="1" x14ac:dyDescent="0.55000000000000004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44"/>
      <c r="U216" s="44"/>
      <c r="V216" s="44"/>
      <c r="W216" s="44"/>
      <c r="X216" s="44"/>
      <c r="Y216" s="44"/>
      <c r="Z216" s="8"/>
      <c r="AA216" s="8"/>
      <c r="AB216" s="8"/>
    </row>
    <row r="217" spans="1:28" ht="18.75" customHeight="1" x14ac:dyDescent="0.55000000000000004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44"/>
      <c r="U217" s="44"/>
      <c r="V217" s="44"/>
      <c r="W217" s="44"/>
      <c r="X217" s="44"/>
      <c r="Y217" s="44"/>
      <c r="Z217" s="8"/>
      <c r="AA217" s="8"/>
      <c r="AB217" s="8"/>
    </row>
    <row r="218" spans="1:28" ht="18.75" customHeight="1" x14ac:dyDescent="0.55000000000000004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44"/>
      <c r="U218" s="44"/>
      <c r="V218" s="44"/>
      <c r="W218" s="44"/>
      <c r="X218" s="44"/>
      <c r="Y218" s="44"/>
      <c r="Z218" s="8"/>
      <c r="AA218" s="8"/>
      <c r="AB218" s="8"/>
    </row>
    <row r="219" spans="1:28" ht="18.75" customHeight="1" x14ac:dyDescent="0.55000000000000004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44"/>
      <c r="U219" s="44"/>
      <c r="V219" s="44"/>
      <c r="W219" s="44"/>
      <c r="X219" s="44"/>
      <c r="Y219" s="44"/>
      <c r="Z219" s="8"/>
      <c r="AA219" s="8"/>
      <c r="AB219" s="8"/>
    </row>
    <row r="220" spans="1:28" ht="18.75" customHeight="1" x14ac:dyDescent="0.55000000000000004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44"/>
      <c r="U220" s="44"/>
      <c r="V220" s="44"/>
      <c r="W220" s="44"/>
      <c r="X220" s="44"/>
      <c r="Y220" s="44"/>
      <c r="Z220" s="8"/>
      <c r="AA220" s="8"/>
      <c r="AB220" s="8"/>
    </row>
    <row r="221" spans="1:28" ht="18.75" customHeight="1" x14ac:dyDescent="0.55000000000000004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44"/>
      <c r="U221" s="44"/>
      <c r="V221" s="44"/>
      <c r="W221" s="44"/>
      <c r="X221" s="44"/>
      <c r="Y221" s="44"/>
      <c r="Z221" s="8"/>
      <c r="AA221" s="8"/>
      <c r="AB221" s="8"/>
    </row>
    <row r="222" spans="1:28" ht="18.75" customHeight="1" x14ac:dyDescent="0.55000000000000004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44"/>
      <c r="U222" s="44"/>
      <c r="V222" s="44"/>
      <c r="W222" s="44"/>
      <c r="X222" s="44"/>
      <c r="Y222" s="44"/>
      <c r="Z222" s="8"/>
      <c r="AA222" s="8"/>
      <c r="AB222" s="8"/>
    </row>
    <row r="223" spans="1:28" ht="18.75" customHeight="1" x14ac:dyDescent="0.55000000000000004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44"/>
      <c r="U223" s="44"/>
      <c r="V223" s="44"/>
      <c r="W223" s="44"/>
      <c r="X223" s="44"/>
      <c r="Y223" s="44"/>
      <c r="Z223" s="8"/>
      <c r="AA223" s="8"/>
      <c r="AB223" s="8"/>
    </row>
    <row r="224" spans="1:28" ht="18.75" customHeight="1" x14ac:dyDescent="0.55000000000000004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44"/>
      <c r="U224" s="44"/>
      <c r="V224" s="44"/>
      <c r="W224" s="44"/>
      <c r="X224" s="44"/>
      <c r="Y224" s="44"/>
      <c r="Z224" s="8"/>
      <c r="AA224" s="8"/>
      <c r="AB224" s="8"/>
    </row>
    <row r="225" spans="1:28" ht="18.75" customHeight="1" x14ac:dyDescent="0.55000000000000004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44"/>
      <c r="U225" s="44"/>
      <c r="V225" s="44"/>
      <c r="W225" s="44"/>
      <c r="X225" s="44"/>
      <c r="Y225" s="44"/>
      <c r="Z225" s="8"/>
      <c r="AA225" s="8"/>
      <c r="AB225" s="8"/>
    </row>
    <row r="226" spans="1:28" ht="18.75" customHeight="1" x14ac:dyDescent="0.55000000000000004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44"/>
      <c r="U226" s="44"/>
      <c r="V226" s="44"/>
      <c r="W226" s="44"/>
      <c r="X226" s="44"/>
      <c r="Y226" s="44"/>
      <c r="Z226" s="8"/>
      <c r="AA226" s="8"/>
      <c r="AB226" s="8"/>
    </row>
    <row r="227" spans="1:28" ht="18.75" customHeight="1" x14ac:dyDescent="0.55000000000000004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44"/>
      <c r="U227" s="44"/>
      <c r="V227" s="44"/>
      <c r="W227" s="44"/>
      <c r="X227" s="44"/>
      <c r="Y227" s="44"/>
      <c r="Z227" s="8"/>
      <c r="AA227" s="8"/>
      <c r="AB227" s="8"/>
    </row>
    <row r="228" spans="1:28" ht="18.75" customHeight="1" x14ac:dyDescent="0.55000000000000004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44"/>
      <c r="U228" s="44"/>
      <c r="V228" s="44"/>
      <c r="W228" s="44"/>
      <c r="X228" s="44"/>
      <c r="Y228" s="44"/>
      <c r="Z228" s="8"/>
      <c r="AA228" s="8"/>
      <c r="AB228" s="8"/>
    </row>
    <row r="229" spans="1:28" ht="18.75" customHeight="1" x14ac:dyDescent="0.55000000000000004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44"/>
      <c r="U229" s="44"/>
      <c r="V229" s="44"/>
      <c r="W229" s="44"/>
      <c r="X229" s="44"/>
      <c r="Y229" s="44"/>
      <c r="Z229" s="8"/>
      <c r="AA229" s="8"/>
      <c r="AB229" s="8"/>
    </row>
    <row r="230" spans="1:28" ht="18.75" customHeight="1" x14ac:dyDescent="0.55000000000000004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44"/>
      <c r="U230" s="44"/>
      <c r="V230" s="44"/>
      <c r="W230" s="44"/>
      <c r="X230" s="44"/>
      <c r="Y230" s="44"/>
      <c r="Z230" s="8"/>
      <c r="AA230" s="8"/>
      <c r="AB230" s="8"/>
    </row>
    <row r="231" spans="1:28" ht="18.75" customHeight="1" x14ac:dyDescent="0.55000000000000004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44"/>
      <c r="U231" s="44"/>
      <c r="V231" s="44"/>
      <c r="W231" s="44"/>
      <c r="X231" s="44"/>
      <c r="Y231" s="44"/>
      <c r="Z231" s="8"/>
      <c r="AA231" s="8"/>
      <c r="AB231" s="8"/>
    </row>
    <row r="232" spans="1:28" ht="18.75" customHeight="1" x14ac:dyDescent="0.55000000000000004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44"/>
      <c r="U232" s="44"/>
      <c r="V232" s="44"/>
      <c r="W232" s="44"/>
      <c r="X232" s="44"/>
      <c r="Y232" s="44"/>
      <c r="Z232" s="8"/>
      <c r="AA232" s="8"/>
      <c r="AB232" s="8"/>
    </row>
    <row r="233" spans="1:28" ht="18.75" customHeight="1" x14ac:dyDescent="0.55000000000000004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44"/>
      <c r="U233" s="44"/>
      <c r="V233" s="44"/>
      <c r="W233" s="44"/>
      <c r="X233" s="44"/>
      <c r="Y233" s="44"/>
      <c r="Z233" s="8"/>
      <c r="AA233" s="8"/>
      <c r="AB233" s="8"/>
    </row>
    <row r="234" spans="1:28" ht="18.75" customHeight="1" x14ac:dyDescent="0.55000000000000004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44"/>
      <c r="U234" s="44"/>
      <c r="V234" s="44"/>
      <c r="W234" s="44"/>
      <c r="X234" s="44"/>
      <c r="Y234" s="44"/>
      <c r="Z234" s="8"/>
      <c r="AA234" s="8"/>
      <c r="AB234" s="8"/>
    </row>
    <row r="235" spans="1:28" ht="18.75" customHeight="1" x14ac:dyDescent="0.55000000000000004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44"/>
      <c r="U235" s="44"/>
      <c r="V235" s="44"/>
      <c r="W235" s="44"/>
      <c r="X235" s="44"/>
      <c r="Y235" s="44"/>
      <c r="Z235" s="8"/>
      <c r="AA235" s="8"/>
      <c r="AB235" s="8"/>
    </row>
    <row r="236" spans="1:28" ht="18.75" customHeight="1" x14ac:dyDescent="0.55000000000000004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44"/>
      <c r="U236" s="44"/>
      <c r="V236" s="44"/>
      <c r="W236" s="44"/>
      <c r="X236" s="44"/>
      <c r="Y236" s="44"/>
      <c r="Z236" s="8"/>
      <c r="AA236" s="8"/>
      <c r="AB236" s="8"/>
    </row>
    <row r="237" spans="1:28" ht="18.75" customHeight="1" x14ac:dyDescent="0.55000000000000004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44"/>
      <c r="U237" s="44"/>
      <c r="V237" s="44"/>
      <c r="W237" s="44"/>
      <c r="X237" s="44"/>
      <c r="Y237" s="44"/>
      <c r="Z237" s="8"/>
      <c r="AA237" s="8"/>
      <c r="AB237" s="8"/>
    </row>
    <row r="238" spans="1:28" ht="18.75" customHeight="1" x14ac:dyDescent="0.55000000000000004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44"/>
      <c r="U238" s="44"/>
      <c r="V238" s="44"/>
      <c r="W238" s="44"/>
      <c r="X238" s="44"/>
      <c r="Y238" s="44"/>
      <c r="Z238" s="8"/>
      <c r="AA238" s="8"/>
      <c r="AB238" s="8"/>
    </row>
    <row r="239" spans="1:28" ht="18.75" customHeight="1" x14ac:dyDescent="0.55000000000000004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44"/>
      <c r="U239" s="44"/>
      <c r="V239" s="44"/>
      <c r="W239" s="44"/>
      <c r="X239" s="44"/>
      <c r="Y239" s="44"/>
      <c r="Z239" s="8"/>
      <c r="AA239" s="8"/>
      <c r="AB239" s="8"/>
    </row>
    <row r="240" spans="1:28" ht="18.75" customHeight="1" x14ac:dyDescent="0.55000000000000004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44"/>
      <c r="U240" s="44"/>
      <c r="V240" s="44"/>
      <c r="W240" s="44"/>
      <c r="X240" s="44"/>
      <c r="Y240" s="44"/>
      <c r="Z240" s="8"/>
      <c r="AA240" s="8"/>
      <c r="AB240" s="8"/>
    </row>
    <row r="241" spans="1:28" ht="18.75" customHeight="1" x14ac:dyDescent="0.55000000000000004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44"/>
      <c r="U241" s="44"/>
      <c r="V241" s="44"/>
      <c r="W241" s="44"/>
      <c r="X241" s="44"/>
      <c r="Y241" s="44"/>
      <c r="Z241" s="8"/>
      <c r="AA241" s="8"/>
      <c r="AB241" s="8"/>
    </row>
    <row r="242" spans="1:28" ht="18.75" customHeight="1" x14ac:dyDescent="0.55000000000000004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44"/>
      <c r="U242" s="44"/>
      <c r="V242" s="44"/>
      <c r="W242" s="44"/>
      <c r="X242" s="44"/>
      <c r="Y242" s="44"/>
      <c r="Z242" s="8"/>
      <c r="AA242" s="8"/>
      <c r="AB242" s="8"/>
    </row>
    <row r="243" spans="1:28" ht="18.75" customHeight="1" x14ac:dyDescent="0.55000000000000004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44"/>
      <c r="U243" s="44"/>
      <c r="V243" s="44"/>
      <c r="W243" s="44"/>
      <c r="X243" s="44"/>
      <c r="Y243" s="44"/>
      <c r="Z243" s="8"/>
      <c r="AA243" s="8"/>
      <c r="AB243" s="8"/>
    </row>
    <row r="244" spans="1:28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44"/>
      <c r="S244" s="44"/>
      <c r="T244" s="44"/>
      <c r="U244" s="44"/>
      <c r="V244" s="44"/>
      <c r="W244" s="44"/>
      <c r="X244" s="44"/>
      <c r="Y244" s="44"/>
      <c r="Z244" s="8"/>
      <c r="AA244" s="8"/>
      <c r="AB244" s="8"/>
    </row>
    <row r="245" spans="1:28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4"/>
      <c r="S245" s="44"/>
      <c r="T245" s="44"/>
      <c r="U245" s="44"/>
      <c r="V245" s="44"/>
      <c r="W245" s="44"/>
      <c r="X245" s="44"/>
      <c r="Y245" s="44"/>
      <c r="Z245" s="8"/>
      <c r="AA245" s="8"/>
      <c r="AB245" s="8"/>
    </row>
    <row r="246" spans="1:28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4"/>
      <c r="S246" s="44"/>
      <c r="T246" s="44"/>
      <c r="U246" s="44"/>
      <c r="V246" s="44"/>
      <c r="W246" s="44"/>
      <c r="X246" s="44"/>
      <c r="Y246" s="44"/>
      <c r="Z246" s="8"/>
      <c r="AA246" s="8"/>
      <c r="AB246" s="8"/>
    </row>
    <row r="247" spans="1:28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4"/>
      <c r="S247" s="44"/>
      <c r="T247" s="44"/>
      <c r="U247" s="44"/>
      <c r="V247" s="44"/>
      <c r="W247" s="44"/>
      <c r="X247" s="44"/>
      <c r="Y247" s="44"/>
      <c r="Z247" s="8"/>
      <c r="AA247" s="8"/>
      <c r="AB247" s="8"/>
    </row>
    <row r="248" spans="1:28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4"/>
      <c r="S248" s="44"/>
      <c r="T248" s="44"/>
      <c r="U248" s="44"/>
      <c r="V248" s="44"/>
      <c r="W248" s="44"/>
      <c r="X248" s="44"/>
      <c r="Y248" s="44"/>
      <c r="Z248" s="8"/>
      <c r="AA248" s="8"/>
      <c r="AB248" s="8"/>
    </row>
    <row r="249" spans="1:28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4"/>
      <c r="S249" s="44"/>
      <c r="T249" s="44"/>
      <c r="U249" s="44"/>
      <c r="V249" s="44"/>
      <c r="W249" s="44"/>
      <c r="X249" s="44"/>
      <c r="Y249" s="44"/>
      <c r="Z249" s="8"/>
      <c r="AA249" s="8"/>
      <c r="AB249" s="8"/>
    </row>
    <row r="250" spans="1:28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4"/>
      <c r="S250" s="44"/>
      <c r="T250" s="44"/>
      <c r="U250" s="44"/>
      <c r="V250" s="44"/>
      <c r="W250" s="44"/>
      <c r="X250" s="44"/>
      <c r="Y250" s="44"/>
      <c r="Z250" s="8"/>
      <c r="AA250" s="8"/>
      <c r="AB250" s="8"/>
    </row>
    <row r="251" spans="1:28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4"/>
      <c r="S251" s="44"/>
      <c r="T251" s="44"/>
      <c r="U251" s="44"/>
      <c r="V251" s="44"/>
      <c r="W251" s="44"/>
      <c r="X251" s="44"/>
      <c r="Y251" s="44"/>
      <c r="Z251" s="8"/>
      <c r="AA251" s="8"/>
      <c r="AB251" s="8"/>
    </row>
    <row r="252" spans="1:28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4"/>
      <c r="S252" s="44"/>
      <c r="T252" s="44"/>
      <c r="U252" s="44"/>
      <c r="V252" s="44"/>
      <c r="W252" s="44"/>
      <c r="X252" s="44"/>
      <c r="Y252" s="44"/>
      <c r="Z252" s="8"/>
      <c r="AA252" s="8"/>
      <c r="AB252" s="8"/>
    </row>
    <row r="253" spans="1:28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4"/>
      <c r="S253" s="44"/>
      <c r="T253" s="44"/>
      <c r="U253" s="44"/>
      <c r="V253" s="44"/>
      <c r="W253" s="44"/>
      <c r="X253" s="44"/>
      <c r="Y253" s="44"/>
      <c r="Z253" s="8"/>
      <c r="AA253" s="8"/>
      <c r="AB253" s="8"/>
    </row>
    <row r="254" spans="1:28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4"/>
      <c r="S254" s="44"/>
      <c r="T254" s="44"/>
      <c r="U254" s="44"/>
      <c r="V254" s="44"/>
      <c r="W254" s="44"/>
      <c r="X254" s="44"/>
      <c r="Y254" s="44"/>
      <c r="Z254" s="8"/>
      <c r="AA254" s="8"/>
      <c r="AB254" s="8"/>
    </row>
    <row r="255" spans="1:28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4"/>
      <c r="S255" s="44"/>
      <c r="T255" s="44"/>
      <c r="U255" s="44"/>
      <c r="V255" s="44"/>
      <c r="W255" s="44"/>
      <c r="X255" s="44"/>
      <c r="Y255" s="44"/>
      <c r="Z255" s="8"/>
      <c r="AA255" s="8"/>
      <c r="AB255" s="8"/>
    </row>
    <row r="256" spans="1:28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4"/>
      <c r="S256" s="44"/>
      <c r="T256" s="44"/>
      <c r="U256" s="44"/>
      <c r="V256" s="44"/>
      <c r="W256" s="44"/>
      <c r="X256" s="44"/>
      <c r="Y256" s="44"/>
      <c r="Z256" s="8"/>
      <c r="AA256" s="8"/>
      <c r="AB256" s="8"/>
    </row>
    <row r="257" spans="1:28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4"/>
      <c r="S257" s="44"/>
      <c r="T257" s="44"/>
      <c r="U257" s="44"/>
      <c r="V257" s="44"/>
      <c r="W257" s="44"/>
      <c r="X257" s="44"/>
      <c r="Y257" s="44"/>
      <c r="Z257" s="8"/>
      <c r="AA257" s="8"/>
      <c r="AB257" s="8"/>
    </row>
    <row r="258" spans="1:28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4"/>
      <c r="S258" s="44"/>
      <c r="T258" s="44"/>
      <c r="U258" s="44"/>
      <c r="V258" s="44"/>
      <c r="W258" s="44"/>
      <c r="X258" s="44"/>
      <c r="Y258" s="44"/>
      <c r="Z258" s="8"/>
      <c r="AA258" s="8"/>
      <c r="AB258" s="8"/>
    </row>
    <row r="259" spans="1:28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4"/>
      <c r="S259" s="44"/>
      <c r="T259" s="44"/>
      <c r="U259" s="44"/>
      <c r="V259" s="44"/>
      <c r="W259" s="44"/>
      <c r="X259" s="44"/>
      <c r="Y259" s="44"/>
      <c r="Z259" s="8"/>
      <c r="AA259" s="8"/>
      <c r="AB259" s="8"/>
    </row>
    <row r="260" spans="1:28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4"/>
      <c r="S260" s="44"/>
      <c r="T260" s="44"/>
      <c r="U260" s="44"/>
      <c r="V260" s="44"/>
      <c r="W260" s="44"/>
      <c r="X260" s="44"/>
      <c r="Y260" s="44"/>
      <c r="Z260" s="8"/>
      <c r="AA260" s="8"/>
      <c r="AB260" s="8"/>
    </row>
    <row r="261" spans="1:28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4"/>
      <c r="S261" s="44"/>
      <c r="T261" s="44"/>
      <c r="U261" s="44"/>
      <c r="V261" s="44"/>
      <c r="W261" s="44"/>
      <c r="X261" s="44"/>
      <c r="Y261" s="44"/>
      <c r="Z261" s="8"/>
      <c r="AA261" s="8"/>
      <c r="AB261" s="8"/>
    </row>
    <row r="262" spans="1:28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4"/>
      <c r="S262" s="44"/>
      <c r="T262" s="44"/>
      <c r="U262" s="44"/>
      <c r="V262" s="44"/>
      <c r="W262" s="44"/>
      <c r="X262" s="44"/>
      <c r="Y262" s="44"/>
      <c r="Z262" s="8"/>
      <c r="AA262" s="8"/>
      <c r="AB262" s="8"/>
    </row>
    <row r="263" spans="1:28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4"/>
      <c r="S263" s="44"/>
      <c r="T263" s="44"/>
      <c r="U263" s="44"/>
      <c r="V263" s="44"/>
      <c r="W263" s="44"/>
      <c r="X263" s="44"/>
      <c r="Y263" s="44"/>
      <c r="Z263" s="8"/>
      <c r="AA263" s="8"/>
      <c r="AB263" s="8"/>
    </row>
    <row r="264" spans="1:28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4"/>
      <c r="S264" s="44"/>
      <c r="T264" s="44"/>
      <c r="U264" s="44"/>
      <c r="V264" s="44"/>
      <c r="W264" s="44"/>
      <c r="X264" s="44"/>
      <c r="Y264" s="44"/>
      <c r="Z264" s="8"/>
      <c r="AA264" s="8"/>
      <c r="AB264" s="8"/>
    </row>
    <row r="265" spans="1:28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4"/>
      <c r="S265" s="44"/>
      <c r="T265" s="44"/>
      <c r="U265" s="44"/>
      <c r="V265" s="44"/>
      <c r="W265" s="44"/>
      <c r="X265" s="44"/>
      <c r="Y265" s="44"/>
      <c r="Z265" s="8"/>
      <c r="AA265" s="8"/>
      <c r="AB265" s="8"/>
    </row>
    <row r="266" spans="1:28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4"/>
      <c r="S266" s="44"/>
      <c r="T266" s="44"/>
      <c r="U266" s="44"/>
      <c r="V266" s="44"/>
      <c r="W266" s="44"/>
      <c r="X266" s="44"/>
      <c r="Y266" s="44"/>
      <c r="Z266" s="8"/>
      <c r="AA266" s="8"/>
      <c r="AB266" s="8"/>
    </row>
    <row r="267" spans="1:28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4"/>
      <c r="S267" s="44"/>
      <c r="T267" s="44"/>
      <c r="U267" s="44"/>
      <c r="V267" s="44"/>
      <c r="W267" s="44"/>
      <c r="X267" s="44"/>
      <c r="Y267" s="44"/>
      <c r="Z267" s="8"/>
      <c r="AA267" s="8"/>
      <c r="AB267" s="8"/>
    </row>
    <row r="268" spans="1:28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4"/>
      <c r="S268" s="44"/>
      <c r="T268" s="44"/>
      <c r="U268" s="44"/>
      <c r="V268" s="44"/>
      <c r="W268" s="44"/>
      <c r="X268" s="44"/>
      <c r="Y268" s="44"/>
      <c r="Z268" s="8"/>
      <c r="AA268" s="8"/>
      <c r="AB268" s="8"/>
    </row>
    <row r="269" spans="1:28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4"/>
      <c r="S269" s="44"/>
      <c r="T269" s="44"/>
      <c r="U269" s="44"/>
      <c r="V269" s="44"/>
      <c r="W269" s="44"/>
      <c r="X269" s="44"/>
      <c r="Y269" s="44"/>
      <c r="Z269" s="8"/>
      <c r="AA269" s="8"/>
      <c r="AB269" s="8"/>
    </row>
    <row r="270" spans="1:28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4"/>
      <c r="S270" s="44"/>
      <c r="T270" s="44"/>
      <c r="U270" s="44"/>
      <c r="V270" s="44"/>
      <c r="W270" s="44"/>
      <c r="X270" s="44"/>
      <c r="Y270" s="44"/>
      <c r="Z270" s="8"/>
      <c r="AA270" s="8"/>
      <c r="AB270" s="8"/>
    </row>
    <row r="271" spans="1:28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4"/>
      <c r="S271" s="44"/>
      <c r="T271" s="44"/>
      <c r="U271" s="44"/>
      <c r="V271" s="44"/>
      <c r="W271" s="44"/>
      <c r="X271" s="44"/>
      <c r="Y271" s="44"/>
      <c r="Z271" s="8"/>
      <c r="AA271" s="8"/>
      <c r="AB271" s="8"/>
    </row>
    <row r="272" spans="1:28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4"/>
      <c r="S272" s="44"/>
      <c r="T272" s="44"/>
      <c r="U272" s="44"/>
      <c r="V272" s="44"/>
      <c r="W272" s="44"/>
      <c r="X272" s="44"/>
      <c r="Y272" s="44"/>
      <c r="Z272" s="8"/>
      <c r="AA272" s="8"/>
      <c r="AB272" s="8"/>
    </row>
    <row r="273" spans="1:28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4"/>
      <c r="S273" s="44"/>
      <c r="T273" s="44"/>
      <c r="U273" s="44"/>
      <c r="V273" s="44"/>
      <c r="W273" s="44"/>
      <c r="X273" s="44"/>
      <c r="Y273" s="44"/>
      <c r="Z273" s="8"/>
      <c r="AA273" s="8"/>
      <c r="AB273" s="8"/>
    </row>
    <row r="274" spans="1:28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4"/>
      <c r="S274" s="44"/>
      <c r="T274" s="44"/>
      <c r="U274" s="44"/>
      <c r="V274" s="44"/>
      <c r="W274" s="44"/>
      <c r="X274" s="44"/>
      <c r="Y274" s="44"/>
      <c r="Z274" s="8"/>
      <c r="AA274" s="8"/>
      <c r="AB274" s="8"/>
    </row>
    <row r="275" spans="1:28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4"/>
      <c r="S275" s="44"/>
      <c r="T275" s="44"/>
      <c r="U275" s="44"/>
      <c r="V275" s="44"/>
      <c r="W275" s="44"/>
      <c r="X275" s="44"/>
      <c r="Y275" s="44"/>
      <c r="Z275" s="8"/>
      <c r="AA275" s="8"/>
      <c r="AB275" s="8"/>
    </row>
    <row r="276" spans="1:28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4"/>
      <c r="S276" s="44"/>
      <c r="T276" s="44"/>
      <c r="U276" s="44"/>
      <c r="V276" s="44"/>
      <c r="W276" s="44"/>
      <c r="X276" s="44"/>
      <c r="Y276" s="44"/>
      <c r="Z276" s="8"/>
      <c r="AA276" s="8"/>
      <c r="AB276" s="8"/>
    </row>
    <row r="277" spans="1:28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4"/>
      <c r="S277" s="44"/>
      <c r="T277" s="44"/>
      <c r="U277" s="44"/>
      <c r="V277" s="44"/>
      <c r="W277" s="44"/>
      <c r="X277" s="44"/>
      <c r="Y277" s="44"/>
      <c r="Z277" s="8"/>
      <c r="AA277" s="8"/>
      <c r="AB277" s="8"/>
    </row>
    <row r="278" spans="1:28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4"/>
      <c r="S278" s="44"/>
      <c r="T278" s="44"/>
      <c r="U278" s="44"/>
      <c r="V278" s="44"/>
      <c r="W278" s="44"/>
      <c r="X278" s="44"/>
      <c r="Y278" s="44"/>
      <c r="Z278" s="8"/>
      <c r="AA278" s="8"/>
      <c r="AB278" s="8"/>
    </row>
    <row r="279" spans="1:28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4"/>
      <c r="S279" s="44"/>
      <c r="T279" s="44"/>
      <c r="U279" s="44"/>
      <c r="V279" s="44"/>
      <c r="W279" s="44"/>
      <c r="X279" s="44"/>
      <c r="Y279" s="44"/>
      <c r="Z279" s="8"/>
      <c r="AA279" s="8"/>
      <c r="AB279" s="8"/>
    </row>
    <row r="280" spans="1:28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4"/>
      <c r="S280" s="44"/>
      <c r="T280" s="44"/>
      <c r="U280" s="44"/>
      <c r="V280" s="44"/>
      <c r="W280" s="44"/>
      <c r="X280" s="44"/>
      <c r="Y280" s="44"/>
      <c r="Z280" s="8"/>
      <c r="AA280" s="8"/>
      <c r="AB280" s="8"/>
    </row>
    <row r="281" spans="1:28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4"/>
      <c r="S281" s="44"/>
      <c r="T281" s="44"/>
      <c r="U281" s="44"/>
      <c r="V281" s="44"/>
      <c r="W281" s="44"/>
      <c r="X281" s="44"/>
      <c r="Y281" s="44"/>
      <c r="Z281" s="8"/>
      <c r="AA281" s="8"/>
      <c r="AB281" s="8"/>
    </row>
    <row r="282" spans="1:28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4"/>
      <c r="S282" s="44"/>
      <c r="T282" s="44"/>
      <c r="U282" s="44"/>
      <c r="V282" s="44"/>
      <c r="W282" s="44"/>
      <c r="X282" s="44"/>
      <c r="Y282" s="44"/>
      <c r="Z282" s="8"/>
      <c r="AA282" s="8"/>
      <c r="AB282" s="8"/>
    </row>
    <row r="283" spans="1:28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4"/>
      <c r="S283" s="44"/>
      <c r="T283" s="44"/>
      <c r="U283" s="44"/>
      <c r="V283" s="44"/>
      <c r="W283" s="44"/>
      <c r="X283" s="44"/>
      <c r="Y283" s="44"/>
      <c r="Z283" s="8"/>
      <c r="AA283" s="8"/>
      <c r="AB283" s="8"/>
    </row>
    <row r="284" spans="1:28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4"/>
      <c r="S284" s="44"/>
      <c r="T284" s="44"/>
      <c r="U284" s="44"/>
      <c r="V284" s="44"/>
      <c r="W284" s="44"/>
      <c r="X284" s="44"/>
      <c r="Y284" s="44"/>
      <c r="Z284" s="8"/>
      <c r="AA284" s="8"/>
      <c r="AB284" s="8"/>
    </row>
    <row r="285" spans="1:28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4"/>
      <c r="S285" s="44"/>
      <c r="T285" s="44"/>
      <c r="U285" s="44"/>
      <c r="V285" s="44"/>
      <c r="W285" s="44"/>
      <c r="X285" s="44"/>
      <c r="Y285" s="44"/>
      <c r="Z285" s="8"/>
      <c r="AA285" s="8"/>
      <c r="AB285" s="8"/>
    </row>
    <row r="286" spans="1:28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4"/>
      <c r="S286" s="44"/>
      <c r="T286" s="44"/>
      <c r="U286" s="44"/>
      <c r="V286" s="44"/>
      <c r="W286" s="44"/>
      <c r="X286" s="44"/>
      <c r="Y286" s="44"/>
      <c r="Z286" s="8"/>
      <c r="AA286" s="8"/>
      <c r="AB286" s="8"/>
    </row>
    <row r="287" spans="1:28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4"/>
      <c r="S287" s="44"/>
      <c r="T287" s="44"/>
      <c r="U287" s="44"/>
      <c r="V287" s="44"/>
      <c r="W287" s="44"/>
      <c r="X287" s="44"/>
      <c r="Y287" s="44"/>
      <c r="Z287" s="8"/>
      <c r="AA287" s="8"/>
      <c r="AB287" s="8"/>
    </row>
    <row r="288" spans="1:28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4"/>
      <c r="S288" s="44"/>
      <c r="T288" s="44"/>
      <c r="U288" s="44"/>
      <c r="V288" s="44"/>
      <c r="W288" s="44"/>
      <c r="X288" s="44"/>
      <c r="Y288" s="44"/>
      <c r="Z288" s="8"/>
      <c r="AA288" s="8"/>
      <c r="AB288" s="8"/>
    </row>
    <row r="289" spans="1:28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4"/>
      <c r="S289" s="44"/>
      <c r="T289" s="44"/>
      <c r="U289" s="44"/>
      <c r="V289" s="44"/>
      <c r="W289" s="44"/>
      <c r="X289" s="44"/>
      <c r="Y289" s="44"/>
      <c r="Z289" s="8"/>
      <c r="AA289" s="8"/>
      <c r="AB289" s="8"/>
    </row>
    <row r="290" spans="1:28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4"/>
      <c r="S290" s="44"/>
      <c r="T290" s="44"/>
      <c r="U290" s="44"/>
      <c r="V290" s="44"/>
      <c r="W290" s="44"/>
      <c r="X290" s="44"/>
      <c r="Y290" s="44"/>
      <c r="Z290" s="8"/>
      <c r="AA290" s="8"/>
      <c r="AB290" s="8"/>
    </row>
    <row r="291" spans="1:28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4"/>
      <c r="S291" s="44"/>
      <c r="T291" s="44"/>
      <c r="U291" s="44"/>
      <c r="V291" s="44"/>
      <c r="W291" s="44"/>
      <c r="X291" s="44"/>
      <c r="Y291" s="44"/>
      <c r="Z291" s="8"/>
      <c r="AA291" s="8"/>
      <c r="AB291" s="8"/>
    </row>
    <row r="292" spans="1:28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4"/>
      <c r="S292" s="44"/>
      <c r="T292" s="44"/>
      <c r="U292" s="44"/>
      <c r="V292" s="44"/>
      <c r="W292" s="44"/>
      <c r="X292" s="44"/>
      <c r="Y292" s="44"/>
      <c r="Z292" s="8"/>
      <c r="AA292" s="8"/>
      <c r="AB292" s="8"/>
    </row>
    <row r="293" spans="1:28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4"/>
      <c r="S293" s="44"/>
      <c r="T293" s="44"/>
      <c r="U293" s="44"/>
      <c r="V293" s="44"/>
      <c r="W293" s="44"/>
      <c r="X293" s="44"/>
      <c r="Y293" s="44"/>
      <c r="Z293" s="8"/>
      <c r="AA293" s="8"/>
      <c r="AB293" s="8"/>
    </row>
    <row r="294" spans="1:28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4"/>
      <c r="S294" s="44"/>
      <c r="T294" s="44"/>
      <c r="U294" s="44"/>
      <c r="V294" s="44"/>
      <c r="W294" s="44"/>
      <c r="X294" s="44"/>
      <c r="Y294" s="44"/>
      <c r="Z294" s="8"/>
      <c r="AA294" s="8"/>
      <c r="AB294" s="8"/>
    </row>
    <row r="295" spans="1:28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4"/>
      <c r="S295" s="44"/>
      <c r="T295" s="44"/>
      <c r="U295" s="44"/>
      <c r="V295" s="44"/>
      <c r="W295" s="44"/>
      <c r="X295" s="44"/>
      <c r="Y295" s="44"/>
      <c r="Z295" s="8"/>
      <c r="AA295" s="8"/>
      <c r="AB295" s="8"/>
    </row>
    <row r="296" spans="1:28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4"/>
      <c r="S296" s="44"/>
      <c r="T296" s="44"/>
      <c r="U296" s="44"/>
      <c r="V296" s="44"/>
      <c r="W296" s="44"/>
      <c r="X296" s="44"/>
      <c r="Y296" s="44"/>
      <c r="Z296" s="8"/>
      <c r="AA296" s="8"/>
      <c r="AB296" s="8"/>
    </row>
    <row r="297" spans="1:28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4"/>
      <c r="S297" s="44"/>
      <c r="T297" s="44"/>
      <c r="U297" s="44"/>
      <c r="V297" s="44"/>
      <c r="W297" s="44"/>
      <c r="X297" s="44"/>
      <c r="Y297" s="44"/>
      <c r="Z297" s="8"/>
      <c r="AA297" s="8"/>
      <c r="AB297" s="8"/>
    </row>
    <row r="298" spans="1:28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4"/>
      <c r="S298" s="44"/>
      <c r="T298" s="44"/>
      <c r="U298" s="44"/>
      <c r="V298" s="44"/>
      <c r="W298" s="44"/>
      <c r="X298" s="44"/>
      <c r="Y298" s="44"/>
      <c r="Z298" s="8"/>
      <c r="AA298" s="8"/>
      <c r="AB298" s="8"/>
    </row>
    <row r="299" spans="1:28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4"/>
      <c r="S299" s="44"/>
      <c r="T299" s="44"/>
      <c r="U299" s="44"/>
      <c r="V299" s="44"/>
      <c r="W299" s="44"/>
      <c r="X299" s="44"/>
      <c r="Y299" s="44"/>
      <c r="Z299" s="8"/>
      <c r="AA299" s="8"/>
      <c r="AB299" s="8"/>
    </row>
    <row r="300" spans="1:28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4"/>
      <c r="S300" s="44"/>
      <c r="T300" s="44"/>
      <c r="U300" s="44"/>
      <c r="V300" s="44"/>
      <c r="W300" s="44"/>
      <c r="X300" s="44"/>
      <c r="Y300" s="44"/>
      <c r="Z300" s="8"/>
      <c r="AA300" s="8"/>
      <c r="AB300" s="8"/>
    </row>
    <row r="301" spans="1:28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4"/>
      <c r="S301" s="44"/>
      <c r="T301" s="44"/>
      <c r="U301" s="44"/>
      <c r="V301" s="44"/>
      <c r="W301" s="44"/>
      <c r="X301" s="44"/>
      <c r="Y301" s="44"/>
      <c r="Z301" s="8"/>
      <c r="AA301" s="8"/>
      <c r="AB301" s="8"/>
    </row>
    <row r="302" spans="1:28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4"/>
      <c r="S302" s="44"/>
      <c r="T302" s="44"/>
      <c r="U302" s="44"/>
      <c r="V302" s="44"/>
      <c r="W302" s="44"/>
      <c r="X302" s="44"/>
      <c r="Y302" s="44"/>
      <c r="Z302" s="8"/>
      <c r="AA302" s="8"/>
      <c r="AB302" s="8"/>
    </row>
    <row r="303" spans="1:28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4"/>
      <c r="S303" s="44"/>
      <c r="T303" s="44"/>
      <c r="U303" s="44"/>
      <c r="V303" s="44"/>
      <c r="W303" s="44"/>
      <c r="X303" s="44"/>
      <c r="Y303" s="44"/>
      <c r="Z303" s="8"/>
      <c r="AA303" s="8"/>
      <c r="AB303" s="8"/>
    </row>
    <row r="304" spans="1:28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4"/>
      <c r="S304" s="44"/>
      <c r="T304" s="44"/>
      <c r="U304" s="44"/>
      <c r="V304" s="44"/>
      <c r="W304" s="44"/>
      <c r="X304" s="44"/>
      <c r="Y304" s="44"/>
      <c r="Z304" s="8"/>
      <c r="AA304" s="8"/>
      <c r="AB304" s="8"/>
    </row>
    <row r="305" spans="1:28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4"/>
      <c r="S305" s="44"/>
      <c r="T305" s="44"/>
      <c r="U305" s="44"/>
      <c r="V305" s="44"/>
      <c r="W305" s="44"/>
      <c r="X305" s="44"/>
      <c r="Y305" s="44"/>
      <c r="Z305" s="8"/>
      <c r="AA305" s="8"/>
      <c r="AB305" s="8"/>
    </row>
    <row r="306" spans="1:28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4"/>
      <c r="S306" s="44"/>
      <c r="T306" s="44"/>
      <c r="U306" s="44"/>
      <c r="V306" s="44"/>
      <c r="W306" s="44"/>
      <c r="X306" s="44"/>
      <c r="Y306" s="44"/>
      <c r="Z306" s="8"/>
      <c r="AA306" s="8"/>
      <c r="AB306" s="8"/>
    </row>
    <row r="307" spans="1:28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4"/>
      <c r="S307" s="44"/>
      <c r="T307" s="44"/>
      <c r="U307" s="44"/>
      <c r="V307" s="44"/>
      <c r="W307" s="44"/>
      <c r="X307" s="44"/>
      <c r="Y307" s="44"/>
      <c r="Z307" s="8"/>
      <c r="AA307" s="8"/>
      <c r="AB307" s="8"/>
    </row>
    <row r="308" spans="1:28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4"/>
      <c r="S308" s="44"/>
      <c r="T308" s="44"/>
      <c r="U308" s="44"/>
      <c r="V308" s="44"/>
      <c r="W308" s="44"/>
      <c r="X308" s="44"/>
      <c r="Y308" s="44"/>
      <c r="Z308" s="8"/>
      <c r="AA308" s="8"/>
      <c r="AB308" s="8"/>
    </row>
    <row r="309" spans="1:28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4"/>
      <c r="S309" s="44"/>
      <c r="T309" s="44"/>
      <c r="U309" s="44"/>
      <c r="V309" s="44"/>
      <c r="W309" s="44"/>
      <c r="X309" s="44"/>
      <c r="Y309" s="44"/>
      <c r="Z309" s="8"/>
      <c r="AA309" s="8"/>
      <c r="AB309" s="8"/>
    </row>
    <row r="310" spans="1:28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4"/>
      <c r="S310" s="44"/>
      <c r="T310" s="44"/>
      <c r="U310" s="44"/>
      <c r="V310" s="44"/>
      <c r="W310" s="44"/>
      <c r="X310" s="44"/>
      <c r="Y310" s="44"/>
      <c r="Z310" s="8"/>
      <c r="AA310" s="8"/>
      <c r="AB310" s="8"/>
    </row>
    <row r="311" spans="1:28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4"/>
      <c r="S311" s="44"/>
      <c r="T311" s="44"/>
      <c r="U311" s="44"/>
      <c r="V311" s="44"/>
      <c r="W311" s="44"/>
      <c r="X311" s="44"/>
      <c r="Y311" s="44"/>
      <c r="Z311" s="8"/>
      <c r="AA311" s="8"/>
      <c r="AB311" s="8"/>
    </row>
    <row r="312" spans="1:28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4"/>
      <c r="S312" s="44"/>
      <c r="T312" s="44"/>
      <c r="U312" s="44"/>
      <c r="V312" s="44"/>
      <c r="W312" s="44"/>
      <c r="X312" s="44"/>
      <c r="Y312" s="44"/>
      <c r="Z312" s="8"/>
      <c r="AA312" s="8"/>
      <c r="AB312" s="8"/>
    </row>
    <row r="313" spans="1:28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4"/>
      <c r="S313" s="44"/>
      <c r="T313" s="44"/>
      <c r="U313" s="44"/>
      <c r="V313" s="44"/>
      <c r="W313" s="44"/>
      <c r="X313" s="44"/>
      <c r="Y313" s="44"/>
      <c r="Z313" s="8"/>
      <c r="AA313" s="8"/>
      <c r="AB313" s="8"/>
    </row>
    <row r="314" spans="1:28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4"/>
      <c r="S314" s="44"/>
      <c r="T314" s="44"/>
      <c r="U314" s="44"/>
      <c r="V314" s="44"/>
      <c r="W314" s="44"/>
      <c r="X314" s="44"/>
      <c r="Y314" s="44"/>
      <c r="Z314" s="8"/>
      <c r="AA314" s="8"/>
      <c r="AB314" s="8"/>
    </row>
    <row r="315" spans="1:28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4"/>
      <c r="S315" s="44"/>
      <c r="T315" s="44"/>
      <c r="U315" s="44"/>
      <c r="V315" s="44"/>
      <c r="W315" s="44"/>
      <c r="X315" s="44"/>
      <c r="Y315" s="44"/>
      <c r="Z315" s="8"/>
      <c r="AA315" s="8"/>
      <c r="AB315" s="8"/>
    </row>
    <row r="316" spans="1:28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4"/>
      <c r="S316" s="44"/>
      <c r="T316" s="44"/>
      <c r="U316" s="44"/>
      <c r="V316" s="44"/>
      <c r="W316" s="44"/>
      <c r="X316" s="44"/>
      <c r="Y316" s="44"/>
      <c r="Z316" s="8"/>
      <c r="AA316" s="8"/>
      <c r="AB316" s="8"/>
    </row>
    <row r="317" spans="1:28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4"/>
      <c r="S317" s="44"/>
      <c r="T317" s="44"/>
      <c r="U317" s="44"/>
      <c r="V317" s="44"/>
      <c r="W317" s="44"/>
      <c r="X317" s="44"/>
      <c r="Y317" s="44"/>
      <c r="Z317" s="8"/>
      <c r="AA317" s="8"/>
      <c r="AB317" s="8"/>
    </row>
    <row r="318" spans="1:28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4"/>
      <c r="S318" s="44"/>
      <c r="T318" s="44"/>
      <c r="U318" s="44"/>
      <c r="V318" s="44"/>
      <c r="W318" s="44"/>
      <c r="X318" s="44"/>
      <c r="Y318" s="44"/>
      <c r="Z318" s="8"/>
      <c r="AA318" s="8"/>
      <c r="AB318" s="8"/>
    </row>
    <row r="319" spans="1:28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4"/>
      <c r="S319" s="44"/>
      <c r="T319" s="44"/>
      <c r="U319" s="44"/>
      <c r="V319" s="44"/>
      <c r="W319" s="44"/>
      <c r="X319" s="44"/>
      <c r="Y319" s="44"/>
      <c r="Z319" s="8"/>
      <c r="AA319" s="8"/>
      <c r="AB319" s="8"/>
    </row>
    <row r="320" spans="1:28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4"/>
      <c r="S320" s="44"/>
      <c r="T320" s="44"/>
      <c r="U320" s="44"/>
      <c r="V320" s="44"/>
      <c r="W320" s="44"/>
      <c r="X320" s="44"/>
      <c r="Y320" s="44"/>
      <c r="Z320" s="8"/>
      <c r="AA320" s="8"/>
      <c r="AB320" s="8"/>
    </row>
    <row r="321" spans="1:28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4"/>
      <c r="S321" s="44"/>
      <c r="T321" s="44"/>
      <c r="U321" s="44"/>
      <c r="V321" s="44"/>
      <c r="W321" s="44"/>
      <c r="X321" s="44"/>
      <c r="Y321" s="44"/>
      <c r="Z321" s="8"/>
      <c r="AA321" s="8"/>
      <c r="AB321" s="8"/>
    </row>
    <row r="322" spans="1:28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4"/>
      <c r="S322" s="44"/>
      <c r="T322" s="44"/>
      <c r="U322" s="44"/>
      <c r="V322" s="44"/>
      <c r="W322" s="44"/>
      <c r="X322" s="44"/>
      <c r="Y322" s="44"/>
      <c r="Z322" s="8"/>
      <c r="AA322" s="8"/>
      <c r="AB322" s="8"/>
    </row>
    <row r="323" spans="1:28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4"/>
      <c r="S323" s="44"/>
      <c r="T323" s="44"/>
      <c r="U323" s="44"/>
      <c r="V323" s="44"/>
      <c r="W323" s="44"/>
      <c r="X323" s="44"/>
      <c r="Y323" s="44"/>
      <c r="Z323" s="8"/>
      <c r="AA323" s="8"/>
      <c r="AB323" s="8"/>
    </row>
    <row r="324" spans="1:28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4"/>
      <c r="S324" s="44"/>
      <c r="T324" s="44"/>
      <c r="U324" s="44"/>
      <c r="V324" s="44"/>
      <c r="W324" s="44"/>
      <c r="X324" s="44"/>
      <c r="Y324" s="44"/>
      <c r="Z324" s="8"/>
      <c r="AA324" s="8"/>
      <c r="AB324" s="8"/>
    </row>
    <row r="325" spans="1:28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4"/>
      <c r="S325" s="44"/>
      <c r="T325" s="44"/>
      <c r="U325" s="44"/>
      <c r="V325" s="44"/>
      <c r="W325" s="44"/>
      <c r="X325" s="44"/>
      <c r="Y325" s="44"/>
      <c r="Z325" s="8"/>
      <c r="AA325" s="8"/>
      <c r="AB325" s="8"/>
    </row>
    <row r="326" spans="1:28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4"/>
      <c r="S326" s="44"/>
      <c r="T326" s="44"/>
      <c r="U326" s="44"/>
      <c r="V326" s="44"/>
      <c r="W326" s="44"/>
      <c r="X326" s="44"/>
      <c r="Y326" s="44"/>
      <c r="Z326" s="8"/>
      <c r="AA326" s="8"/>
      <c r="AB326" s="8"/>
    </row>
    <row r="327" spans="1:28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4"/>
      <c r="S327" s="44"/>
      <c r="T327" s="44"/>
      <c r="U327" s="44"/>
      <c r="V327" s="44"/>
      <c r="W327" s="44"/>
      <c r="X327" s="44"/>
      <c r="Y327" s="44"/>
      <c r="Z327" s="8"/>
      <c r="AA327" s="8"/>
      <c r="AB327" s="8"/>
    </row>
    <row r="328" spans="1:28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4"/>
      <c r="S328" s="44"/>
      <c r="T328" s="44"/>
      <c r="U328" s="44"/>
      <c r="V328" s="44"/>
      <c r="W328" s="44"/>
      <c r="X328" s="44"/>
      <c r="Y328" s="44"/>
      <c r="Z328" s="8"/>
      <c r="AA328" s="8"/>
      <c r="AB328" s="8"/>
    </row>
    <row r="329" spans="1:28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4"/>
      <c r="S329" s="44"/>
      <c r="T329" s="44"/>
      <c r="U329" s="44"/>
      <c r="V329" s="44"/>
      <c r="W329" s="44"/>
      <c r="X329" s="44"/>
      <c r="Y329" s="44"/>
      <c r="Z329" s="8"/>
      <c r="AA329" s="8"/>
      <c r="AB329" s="8"/>
    </row>
    <row r="330" spans="1:28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4"/>
      <c r="S330" s="44"/>
      <c r="T330" s="44"/>
      <c r="U330" s="44"/>
      <c r="V330" s="44"/>
      <c r="W330" s="44"/>
      <c r="X330" s="44"/>
      <c r="Y330" s="44"/>
      <c r="Z330" s="8"/>
      <c r="AA330" s="8"/>
      <c r="AB330" s="8"/>
    </row>
    <row r="331" spans="1:28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4"/>
      <c r="S331" s="44"/>
      <c r="T331" s="44"/>
      <c r="U331" s="44"/>
      <c r="V331" s="44"/>
      <c r="W331" s="44"/>
      <c r="X331" s="44"/>
      <c r="Y331" s="44"/>
      <c r="Z331" s="8"/>
      <c r="AA331" s="8"/>
      <c r="AB331" s="8"/>
    </row>
    <row r="332" spans="1:28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4"/>
      <c r="S332" s="44"/>
      <c r="T332" s="44"/>
      <c r="U332" s="44"/>
      <c r="V332" s="44"/>
      <c r="W332" s="44"/>
      <c r="X332" s="44"/>
      <c r="Y332" s="44"/>
      <c r="Z332" s="8"/>
      <c r="AA332" s="8"/>
      <c r="AB332" s="8"/>
    </row>
    <row r="333" spans="1:28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4"/>
      <c r="S333" s="44"/>
      <c r="T333" s="44"/>
      <c r="U333" s="44"/>
      <c r="V333" s="44"/>
      <c r="W333" s="44"/>
      <c r="X333" s="44"/>
      <c r="Y333" s="44"/>
      <c r="Z333" s="8"/>
      <c r="AA333" s="8"/>
      <c r="AB333" s="8"/>
    </row>
    <row r="334" spans="1:28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4"/>
      <c r="S334" s="44"/>
      <c r="T334" s="44"/>
      <c r="U334" s="44"/>
      <c r="V334" s="44"/>
      <c r="W334" s="44"/>
      <c r="X334" s="44"/>
      <c r="Y334" s="44"/>
      <c r="Z334" s="8"/>
      <c r="AA334" s="8"/>
      <c r="AB334" s="8"/>
    </row>
    <row r="335" spans="1:28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4"/>
      <c r="S335" s="44"/>
      <c r="T335" s="44"/>
      <c r="U335" s="44"/>
      <c r="V335" s="44"/>
      <c r="W335" s="44"/>
      <c r="X335" s="44"/>
      <c r="Y335" s="44"/>
      <c r="Z335" s="8"/>
      <c r="AA335" s="8"/>
      <c r="AB335" s="8"/>
    </row>
    <row r="336" spans="1:28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4"/>
      <c r="S336" s="44"/>
      <c r="T336" s="44"/>
      <c r="U336" s="44"/>
      <c r="V336" s="44"/>
      <c r="W336" s="44"/>
      <c r="X336" s="44"/>
      <c r="Y336" s="44"/>
      <c r="Z336" s="8"/>
      <c r="AA336" s="8"/>
      <c r="AB336" s="8"/>
    </row>
    <row r="337" spans="1:28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4"/>
      <c r="S337" s="44"/>
      <c r="T337" s="44"/>
      <c r="U337" s="44"/>
      <c r="V337" s="44"/>
      <c r="W337" s="44"/>
      <c r="X337" s="44"/>
      <c r="Y337" s="44"/>
      <c r="Z337" s="8"/>
      <c r="AA337" s="8"/>
      <c r="AB337" s="8"/>
    </row>
    <row r="338" spans="1:28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4"/>
      <c r="S338" s="44"/>
      <c r="T338" s="44"/>
      <c r="U338" s="44"/>
      <c r="V338" s="44"/>
      <c r="W338" s="44"/>
      <c r="X338" s="44"/>
      <c r="Y338" s="44"/>
      <c r="Z338" s="8"/>
      <c r="AA338" s="8"/>
      <c r="AB338" s="8"/>
    </row>
    <row r="339" spans="1:28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4"/>
      <c r="S339" s="44"/>
      <c r="T339" s="44"/>
      <c r="U339" s="44"/>
      <c r="V339" s="44"/>
      <c r="W339" s="44"/>
      <c r="X339" s="44"/>
      <c r="Y339" s="44"/>
      <c r="Z339" s="8"/>
      <c r="AA339" s="8"/>
      <c r="AB339" s="8"/>
    </row>
    <row r="340" spans="1:28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4"/>
      <c r="S340" s="44"/>
      <c r="T340" s="44"/>
      <c r="U340" s="44"/>
      <c r="V340" s="44"/>
      <c r="W340" s="44"/>
      <c r="X340" s="44"/>
      <c r="Y340" s="44"/>
      <c r="Z340" s="8"/>
      <c r="AA340" s="8"/>
      <c r="AB340" s="8"/>
    </row>
    <row r="341" spans="1:28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4"/>
      <c r="S341" s="44"/>
      <c r="T341" s="44"/>
      <c r="U341" s="44"/>
      <c r="V341" s="44"/>
      <c r="W341" s="44"/>
      <c r="X341" s="44"/>
      <c r="Y341" s="44"/>
      <c r="Z341" s="8"/>
      <c r="AA341" s="8"/>
      <c r="AB341" s="8"/>
    </row>
    <row r="342" spans="1:28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4"/>
      <c r="S342" s="44"/>
      <c r="T342" s="44"/>
      <c r="U342" s="44"/>
      <c r="V342" s="44"/>
      <c r="W342" s="44"/>
      <c r="X342" s="44"/>
      <c r="Y342" s="44"/>
      <c r="Z342" s="8"/>
      <c r="AA342" s="8"/>
      <c r="AB342" s="8"/>
    </row>
    <row r="343" spans="1:28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4"/>
      <c r="S343" s="44"/>
      <c r="T343" s="44"/>
      <c r="U343" s="44"/>
      <c r="V343" s="44"/>
      <c r="W343" s="44"/>
      <c r="X343" s="44"/>
      <c r="Y343" s="44"/>
      <c r="Z343" s="8"/>
      <c r="AA343" s="8"/>
      <c r="AB343" s="8"/>
    </row>
    <row r="344" spans="1:28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4"/>
      <c r="S344" s="44"/>
      <c r="T344" s="44"/>
      <c r="U344" s="44"/>
      <c r="V344" s="44"/>
      <c r="W344" s="44"/>
      <c r="X344" s="44"/>
      <c r="Y344" s="44"/>
      <c r="Z344" s="8"/>
      <c r="AA344" s="8"/>
      <c r="AB344" s="8"/>
    </row>
    <row r="345" spans="1:28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4"/>
      <c r="S345" s="44"/>
      <c r="T345" s="44"/>
      <c r="U345" s="44"/>
      <c r="V345" s="44"/>
      <c r="W345" s="44"/>
      <c r="X345" s="44"/>
      <c r="Y345" s="44"/>
      <c r="Z345" s="8"/>
      <c r="AA345" s="8"/>
      <c r="AB345" s="8"/>
    </row>
    <row r="346" spans="1:28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4"/>
      <c r="S346" s="44"/>
      <c r="T346" s="44"/>
      <c r="U346" s="44"/>
      <c r="V346" s="44"/>
      <c r="W346" s="44"/>
      <c r="X346" s="44"/>
      <c r="Y346" s="44"/>
      <c r="Z346" s="8"/>
      <c r="AA346" s="8"/>
      <c r="AB346" s="8"/>
    </row>
    <row r="347" spans="1:28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4"/>
      <c r="S347" s="44"/>
      <c r="T347" s="44"/>
      <c r="U347" s="44"/>
      <c r="V347" s="44"/>
      <c r="W347" s="44"/>
      <c r="X347" s="44"/>
      <c r="Y347" s="44"/>
      <c r="Z347" s="8"/>
      <c r="AA347" s="8"/>
      <c r="AB347" s="8"/>
    </row>
    <row r="348" spans="1:28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4"/>
      <c r="S348" s="44"/>
      <c r="T348" s="44"/>
      <c r="U348" s="44"/>
      <c r="V348" s="44"/>
      <c r="W348" s="44"/>
      <c r="X348" s="44"/>
      <c r="Y348" s="44"/>
      <c r="Z348" s="8"/>
      <c r="AA348" s="8"/>
      <c r="AB348" s="8"/>
    </row>
    <row r="349" spans="1:28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4"/>
      <c r="S349" s="44"/>
      <c r="T349" s="44"/>
      <c r="U349" s="44"/>
      <c r="V349" s="44"/>
      <c r="W349" s="44"/>
      <c r="X349" s="44"/>
      <c r="Y349" s="44"/>
      <c r="Z349" s="8"/>
      <c r="AA349" s="8"/>
      <c r="AB349" s="8"/>
    </row>
    <row r="350" spans="1:28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4"/>
      <c r="S350" s="44"/>
      <c r="T350" s="44"/>
      <c r="U350" s="44"/>
      <c r="V350" s="44"/>
      <c r="W350" s="44"/>
      <c r="X350" s="44"/>
      <c r="Y350" s="44"/>
      <c r="Z350" s="8"/>
      <c r="AA350" s="8"/>
      <c r="AB350" s="8"/>
    </row>
    <row r="351" spans="1:28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4"/>
      <c r="S351" s="44"/>
      <c r="T351" s="44"/>
      <c r="U351" s="44"/>
      <c r="V351" s="44"/>
      <c r="W351" s="44"/>
      <c r="X351" s="44"/>
      <c r="Y351" s="44"/>
      <c r="Z351" s="8"/>
      <c r="AA351" s="8"/>
      <c r="AB351" s="8"/>
    </row>
    <row r="352" spans="1:28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4"/>
      <c r="S352" s="44"/>
      <c r="T352" s="44"/>
      <c r="U352" s="44"/>
      <c r="V352" s="44"/>
      <c r="W352" s="44"/>
      <c r="X352" s="44"/>
      <c r="Y352" s="44"/>
      <c r="Z352" s="8"/>
      <c r="AA352" s="8"/>
      <c r="AB352" s="8"/>
    </row>
    <row r="353" spans="1:28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4"/>
      <c r="S353" s="44"/>
      <c r="T353" s="44"/>
      <c r="U353" s="44"/>
      <c r="V353" s="44"/>
      <c r="W353" s="44"/>
      <c r="X353" s="44"/>
      <c r="Y353" s="44"/>
      <c r="Z353" s="8"/>
      <c r="AA353" s="8"/>
      <c r="AB353" s="8"/>
    </row>
    <row r="354" spans="1:28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4"/>
      <c r="S354" s="44"/>
      <c r="T354" s="44"/>
      <c r="U354" s="44"/>
      <c r="V354" s="44"/>
      <c r="W354" s="44"/>
      <c r="X354" s="44"/>
      <c r="Y354" s="44"/>
      <c r="Z354" s="8"/>
      <c r="AA354" s="8"/>
      <c r="AB354" s="8"/>
    </row>
    <row r="355" spans="1:28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4"/>
      <c r="S355" s="44"/>
      <c r="T355" s="44"/>
      <c r="U355" s="44"/>
      <c r="V355" s="44"/>
      <c r="W355" s="44"/>
      <c r="X355" s="44"/>
      <c r="Y355" s="44"/>
      <c r="Z355" s="8"/>
      <c r="AA355" s="8"/>
      <c r="AB355" s="8"/>
    </row>
    <row r="356" spans="1:28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4"/>
      <c r="S356" s="44"/>
      <c r="T356" s="44"/>
      <c r="U356" s="44"/>
      <c r="V356" s="44"/>
      <c r="W356" s="44"/>
      <c r="X356" s="44"/>
      <c r="Y356" s="44"/>
      <c r="Z356" s="8"/>
      <c r="AA356" s="8"/>
      <c r="AB356" s="8"/>
    </row>
    <row r="357" spans="1:28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4"/>
      <c r="S357" s="44"/>
      <c r="T357" s="44"/>
      <c r="U357" s="44"/>
      <c r="V357" s="44"/>
      <c r="W357" s="44"/>
      <c r="X357" s="44"/>
      <c r="Y357" s="44"/>
      <c r="Z357" s="8"/>
      <c r="AA357" s="8"/>
      <c r="AB357" s="8"/>
    </row>
    <row r="358" spans="1:28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4"/>
      <c r="S358" s="44"/>
      <c r="T358" s="44"/>
      <c r="U358" s="44"/>
      <c r="V358" s="44"/>
      <c r="W358" s="44"/>
      <c r="X358" s="44"/>
      <c r="Y358" s="44"/>
      <c r="Z358" s="8"/>
      <c r="AA358" s="8"/>
      <c r="AB358" s="8"/>
    </row>
    <row r="359" spans="1:28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4"/>
      <c r="S359" s="44"/>
      <c r="T359" s="44"/>
      <c r="U359" s="44"/>
      <c r="V359" s="44"/>
      <c r="W359" s="44"/>
      <c r="X359" s="44"/>
      <c r="Y359" s="44"/>
      <c r="Z359" s="8"/>
      <c r="AA359" s="8"/>
      <c r="AB359" s="8"/>
    </row>
    <row r="360" spans="1:28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4"/>
      <c r="S360" s="44"/>
      <c r="T360" s="44"/>
      <c r="U360" s="44"/>
      <c r="V360" s="44"/>
      <c r="W360" s="44"/>
      <c r="X360" s="44"/>
      <c r="Y360" s="44"/>
      <c r="Z360" s="8"/>
      <c r="AA360" s="8"/>
      <c r="AB360" s="8"/>
    </row>
    <row r="361" spans="1:28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4"/>
      <c r="S361" s="44"/>
      <c r="T361" s="44"/>
      <c r="U361" s="44"/>
      <c r="V361" s="44"/>
      <c r="W361" s="44"/>
      <c r="X361" s="44"/>
      <c r="Y361" s="44"/>
      <c r="Z361" s="8"/>
      <c r="AA361" s="8"/>
      <c r="AB361" s="8"/>
    </row>
    <row r="362" spans="1:28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4"/>
      <c r="S362" s="44"/>
      <c r="T362" s="44"/>
      <c r="U362" s="44"/>
      <c r="V362" s="44"/>
      <c r="W362" s="44"/>
      <c r="X362" s="44"/>
      <c r="Y362" s="44"/>
      <c r="Z362" s="8"/>
      <c r="AA362" s="8"/>
      <c r="AB362" s="8"/>
    </row>
    <row r="363" spans="1:28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4"/>
      <c r="S363" s="44"/>
      <c r="T363" s="44"/>
      <c r="U363" s="44"/>
      <c r="V363" s="44"/>
      <c r="W363" s="44"/>
      <c r="X363" s="44"/>
      <c r="Y363" s="44"/>
      <c r="Z363" s="8"/>
      <c r="AA363" s="8"/>
      <c r="AB363" s="8"/>
    </row>
    <row r="364" spans="1:28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4"/>
      <c r="S364" s="44"/>
      <c r="T364" s="44"/>
      <c r="U364" s="44"/>
      <c r="V364" s="44"/>
      <c r="W364" s="44"/>
      <c r="X364" s="44"/>
      <c r="Y364" s="44"/>
      <c r="Z364" s="8"/>
      <c r="AA364" s="8"/>
      <c r="AB364" s="8"/>
    </row>
    <row r="365" spans="1:28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4"/>
      <c r="S365" s="44"/>
      <c r="T365" s="44"/>
      <c r="U365" s="44"/>
      <c r="V365" s="44"/>
      <c r="W365" s="44"/>
      <c r="X365" s="44"/>
      <c r="Y365" s="44"/>
      <c r="Z365" s="8"/>
      <c r="AA365" s="8"/>
      <c r="AB365" s="8"/>
    </row>
    <row r="366" spans="1:28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4"/>
      <c r="S366" s="44"/>
      <c r="T366" s="44"/>
      <c r="U366" s="44"/>
      <c r="V366" s="44"/>
      <c r="W366" s="44"/>
      <c r="X366" s="44"/>
      <c r="Y366" s="44"/>
      <c r="Z366" s="8"/>
      <c r="AA366" s="8"/>
      <c r="AB366" s="8"/>
    </row>
    <row r="367" spans="1:28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4"/>
      <c r="S367" s="44"/>
      <c r="T367" s="44"/>
      <c r="U367" s="44"/>
      <c r="V367" s="44"/>
      <c r="W367" s="44"/>
      <c r="X367" s="44"/>
      <c r="Y367" s="44"/>
      <c r="Z367" s="8"/>
      <c r="AA367" s="8"/>
      <c r="AB367" s="8"/>
    </row>
    <row r="368" spans="1:28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4"/>
      <c r="S368" s="44"/>
      <c r="T368" s="44"/>
      <c r="U368" s="44"/>
      <c r="V368" s="44"/>
      <c r="W368" s="44"/>
      <c r="X368" s="44"/>
      <c r="Y368" s="44"/>
      <c r="Z368" s="8"/>
      <c r="AA368" s="8"/>
      <c r="AB368" s="8"/>
    </row>
    <row r="369" spans="1:28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4"/>
      <c r="S369" s="44"/>
      <c r="T369" s="44"/>
      <c r="U369" s="44"/>
      <c r="V369" s="44"/>
      <c r="W369" s="44"/>
      <c r="X369" s="44"/>
      <c r="Y369" s="44"/>
      <c r="Z369" s="8"/>
      <c r="AA369" s="8"/>
      <c r="AB369" s="8"/>
    </row>
    <row r="370" spans="1:28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4"/>
      <c r="S370" s="44"/>
      <c r="T370" s="44"/>
      <c r="U370" s="44"/>
      <c r="V370" s="44"/>
      <c r="W370" s="44"/>
      <c r="X370" s="44"/>
      <c r="Y370" s="44"/>
      <c r="Z370" s="8"/>
      <c r="AA370" s="8"/>
      <c r="AB370" s="8"/>
    </row>
    <row r="371" spans="1:28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4"/>
      <c r="S371" s="44"/>
      <c r="T371" s="44"/>
      <c r="U371" s="44"/>
      <c r="V371" s="44"/>
      <c r="W371" s="44"/>
      <c r="X371" s="44"/>
      <c r="Y371" s="44"/>
      <c r="Z371" s="8"/>
      <c r="AA371" s="8"/>
      <c r="AB371" s="8"/>
    </row>
    <row r="372" spans="1:28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4"/>
      <c r="S372" s="44"/>
      <c r="T372" s="44"/>
      <c r="U372" s="44"/>
      <c r="V372" s="44"/>
      <c r="W372" s="44"/>
      <c r="X372" s="44"/>
      <c r="Y372" s="44"/>
      <c r="Z372" s="8"/>
      <c r="AA372" s="8"/>
      <c r="AB372" s="8"/>
    </row>
    <row r="373" spans="1:28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4"/>
      <c r="S373" s="44"/>
      <c r="T373" s="44"/>
      <c r="U373" s="44"/>
      <c r="V373" s="44"/>
      <c r="W373" s="44"/>
      <c r="X373" s="44"/>
      <c r="Y373" s="44"/>
      <c r="Z373" s="8"/>
      <c r="AA373" s="8"/>
      <c r="AB373" s="8"/>
    </row>
    <row r="374" spans="1:28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4"/>
      <c r="S374" s="44"/>
      <c r="T374" s="44"/>
      <c r="U374" s="44"/>
      <c r="V374" s="44"/>
      <c r="W374" s="44"/>
      <c r="X374" s="44"/>
      <c r="Y374" s="44"/>
      <c r="Z374" s="8"/>
      <c r="AA374" s="8"/>
      <c r="AB374" s="8"/>
    </row>
    <row r="375" spans="1:28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4"/>
      <c r="S375" s="44"/>
      <c r="T375" s="44"/>
      <c r="U375" s="44"/>
      <c r="V375" s="44"/>
      <c r="W375" s="44"/>
      <c r="X375" s="44"/>
      <c r="Y375" s="44"/>
      <c r="Z375" s="8"/>
      <c r="AA375" s="8"/>
      <c r="AB375" s="8"/>
    </row>
    <row r="376" spans="1:28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4"/>
      <c r="S376" s="44"/>
      <c r="T376" s="44"/>
      <c r="U376" s="44"/>
      <c r="V376" s="44"/>
      <c r="W376" s="44"/>
      <c r="X376" s="44"/>
      <c r="Y376" s="44"/>
      <c r="Z376" s="8"/>
      <c r="AA376" s="8"/>
      <c r="AB376" s="8"/>
    </row>
    <row r="377" spans="1:28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4"/>
      <c r="S377" s="44"/>
      <c r="T377" s="44"/>
      <c r="U377" s="44"/>
      <c r="V377" s="44"/>
      <c r="W377" s="44"/>
      <c r="X377" s="44"/>
      <c r="Y377" s="44"/>
      <c r="Z377" s="8"/>
      <c r="AA377" s="8"/>
      <c r="AB377" s="8"/>
    </row>
    <row r="378" spans="1:28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4"/>
      <c r="S378" s="44"/>
      <c r="T378" s="44"/>
      <c r="U378" s="44"/>
      <c r="V378" s="44"/>
      <c r="W378" s="44"/>
      <c r="X378" s="44"/>
      <c r="Y378" s="44"/>
      <c r="Z378" s="8"/>
      <c r="AA378" s="8"/>
      <c r="AB378" s="8"/>
    </row>
    <row r="379" spans="1:28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4"/>
      <c r="S379" s="44"/>
      <c r="T379" s="44"/>
      <c r="U379" s="44"/>
      <c r="V379" s="44"/>
      <c r="W379" s="44"/>
      <c r="X379" s="44"/>
      <c r="Y379" s="44"/>
      <c r="Z379" s="8"/>
      <c r="AA379" s="8"/>
      <c r="AB379" s="8"/>
    </row>
    <row r="380" spans="1:28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4"/>
      <c r="S380" s="44"/>
      <c r="T380" s="44"/>
      <c r="U380" s="44"/>
      <c r="V380" s="44"/>
      <c r="W380" s="44"/>
      <c r="X380" s="44"/>
      <c r="Y380" s="44"/>
      <c r="Z380" s="8"/>
      <c r="AA380" s="8"/>
      <c r="AB380" s="8"/>
    </row>
    <row r="381" spans="1:28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4"/>
      <c r="S381" s="44"/>
      <c r="T381" s="44"/>
      <c r="U381" s="44"/>
      <c r="V381" s="44"/>
      <c r="W381" s="44"/>
      <c r="X381" s="44"/>
      <c r="Y381" s="44"/>
      <c r="Z381" s="8"/>
      <c r="AA381" s="8"/>
      <c r="AB381" s="8"/>
    </row>
    <row r="382" spans="1:28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4"/>
      <c r="S382" s="44"/>
      <c r="T382" s="44"/>
      <c r="U382" s="44"/>
      <c r="V382" s="44"/>
      <c r="W382" s="44"/>
      <c r="X382" s="44"/>
      <c r="Y382" s="44"/>
      <c r="Z382" s="8"/>
      <c r="AA382" s="8"/>
      <c r="AB382" s="8"/>
    </row>
    <row r="383" spans="1:28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4"/>
      <c r="S383" s="44"/>
      <c r="T383" s="44"/>
      <c r="U383" s="44"/>
      <c r="V383" s="44"/>
      <c r="W383" s="44"/>
      <c r="X383" s="44"/>
      <c r="Y383" s="44"/>
      <c r="Z383" s="8"/>
      <c r="AA383" s="8"/>
      <c r="AB383" s="8"/>
    </row>
    <row r="384" spans="1:28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4"/>
      <c r="S384" s="44"/>
      <c r="T384" s="44"/>
      <c r="U384" s="44"/>
      <c r="V384" s="44"/>
      <c r="W384" s="44"/>
      <c r="X384" s="44"/>
      <c r="Y384" s="44"/>
      <c r="Z384" s="8"/>
      <c r="AA384" s="8"/>
      <c r="AB384" s="8"/>
    </row>
    <row r="385" spans="1:28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4"/>
      <c r="S385" s="44"/>
      <c r="T385" s="44"/>
      <c r="U385" s="44"/>
      <c r="V385" s="44"/>
      <c r="W385" s="44"/>
      <c r="X385" s="44"/>
      <c r="Y385" s="44"/>
      <c r="Z385" s="8"/>
      <c r="AA385" s="8"/>
      <c r="AB385" s="8"/>
    </row>
    <row r="386" spans="1:28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4"/>
      <c r="S386" s="44"/>
      <c r="T386" s="44"/>
      <c r="U386" s="44"/>
      <c r="V386" s="44"/>
      <c r="W386" s="44"/>
      <c r="X386" s="44"/>
      <c r="Y386" s="44"/>
      <c r="Z386" s="8"/>
      <c r="AA386" s="8"/>
      <c r="AB386" s="8"/>
    </row>
    <row r="387" spans="1:28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4"/>
      <c r="S387" s="44"/>
      <c r="T387" s="44"/>
      <c r="U387" s="44"/>
      <c r="V387" s="44"/>
      <c r="W387" s="44"/>
      <c r="X387" s="44"/>
      <c r="Y387" s="44"/>
      <c r="Z387" s="8"/>
      <c r="AA387" s="8"/>
      <c r="AB387" s="8"/>
    </row>
    <row r="388" spans="1:28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4"/>
      <c r="S388" s="44"/>
      <c r="T388" s="44"/>
      <c r="U388" s="44"/>
      <c r="V388" s="44"/>
      <c r="W388" s="44"/>
      <c r="X388" s="44"/>
      <c r="Y388" s="44"/>
      <c r="Z388" s="8"/>
      <c r="AA388" s="8"/>
      <c r="AB388" s="8"/>
    </row>
    <row r="389" spans="1:28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4"/>
      <c r="S389" s="44"/>
      <c r="T389" s="44"/>
      <c r="U389" s="44"/>
      <c r="V389" s="44"/>
      <c r="W389" s="44"/>
      <c r="X389" s="44"/>
      <c r="Y389" s="44"/>
      <c r="Z389" s="8"/>
      <c r="AA389" s="8"/>
      <c r="AB389" s="8"/>
    </row>
    <row r="390" spans="1:28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4"/>
      <c r="S390" s="44"/>
      <c r="T390" s="44"/>
      <c r="U390" s="44"/>
      <c r="V390" s="44"/>
      <c r="W390" s="44"/>
      <c r="X390" s="44"/>
      <c r="Y390" s="44"/>
      <c r="Z390" s="8"/>
      <c r="AA390" s="8"/>
      <c r="AB390" s="8"/>
    </row>
    <row r="391" spans="1:28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4"/>
      <c r="S391" s="44"/>
      <c r="T391" s="44"/>
      <c r="U391" s="44"/>
      <c r="V391" s="44"/>
      <c r="W391" s="44"/>
      <c r="X391" s="44"/>
      <c r="Y391" s="44"/>
      <c r="Z391" s="8"/>
      <c r="AA391" s="8"/>
      <c r="AB391" s="8"/>
    </row>
    <row r="392" spans="1:28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4"/>
      <c r="S392" s="44"/>
      <c r="T392" s="44"/>
      <c r="U392" s="44"/>
      <c r="V392" s="44"/>
      <c r="W392" s="44"/>
      <c r="X392" s="44"/>
      <c r="Y392" s="44"/>
      <c r="Z392" s="8"/>
      <c r="AA392" s="8"/>
      <c r="AB392" s="8"/>
    </row>
    <row r="393" spans="1:28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4"/>
      <c r="S393" s="44"/>
      <c r="T393" s="44"/>
      <c r="U393" s="44"/>
      <c r="V393" s="44"/>
      <c r="W393" s="44"/>
      <c r="X393" s="44"/>
      <c r="Y393" s="44"/>
      <c r="Z393" s="8"/>
      <c r="AA393" s="8"/>
      <c r="AB393" s="8"/>
    </row>
    <row r="394" spans="1:28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4"/>
      <c r="S394" s="44"/>
      <c r="T394" s="44"/>
      <c r="U394" s="44"/>
      <c r="V394" s="44"/>
      <c r="W394" s="44"/>
      <c r="X394" s="44"/>
      <c r="Y394" s="44"/>
      <c r="Z394" s="8"/>
      <c r="AA394" s="8"/>
      <c r="AB394" s="8"/>
    </row>
    <row r="395" spans="1:28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4"/>
      <c r="S395" s="44"/>
      <c r="T395" s="44"/>
      <c r="U395" s="44"/>
      <c r="V395" s="44"/>
      <c r="W395" s="44"/>
      <c r="X395" s="44"/>
      <c r="Y395" s="44"/>
      <c r="Z395" s="8"/>
      <c r="AA395" s="8"/>
      <c r="AB395" s="8"/>
    </row>
    <row r="396" spans="1:28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4"/>
      <c r="S396" s="44"/>
      <c r="T396" s="44"/>
      <c r="U396" s="44"/>
      <c r="V396" s="44"/>
      <c r="W396" s="44"/>
      <c r="X396" s="44"/>
      <c r="Y396" s="44"/>
      <c r="Z396" s="8"/>
      <c r="AA396" s="8"/>
      <c r="AB396" s="8"/>
    </row>
    <row r="397" spans="1:28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4"/>
      <c r="S397" s="44"/>
      <c r="T397" s="44"/>
      <c r="U397" s="44"/>
      <c r="V397" s="44"/>
      <c r="W397" s="44"/>
      <c r="X397" s="44"/>
      <c r="Y397" s="44"/>
      <c r="Z397" s="8"/>
      <c r="AA397" s="8"/>
      <c r="AB397" s="8"/>
    </row>
    <row r="398" spans="1:28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4"/>
      <c r="S398" s="44"/>
      <c r="T398" s="44"/>
      <c r="U398" s="44"/>
      <c r="V398" s="44"/>
      <c r="W398" s="44"/>
      <c r="X398" s="44"/>
      <c r="Y398" s="44"/>
      <c r="Z398" s="8"/>
      <c r="AA398" s="8"/>
      <c r="AB398" s="8"/>
    </row>
    <row r="399" spans="1:28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4"/>
      <c r="S399" s="44"/>
      <c r="T399" s="44"/>
      <c r="U399" s="44"/>
      <c r="V399" s="44"/>
      <c r="W399" s="44"/>
      <c r="X399" s="44"/>
      <c r="Y399" s="44"/>
      <c r="Z399" s="8"/>
      <c r="AA399" s="8"/>
      <c r="AB399" s="8"/>
    </row>
    <row r="400" spans="1:28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4"/>
      <c r="S400" s="44"/>
      <c r="T400" s="44"/>
      <c r="U400" s="44"/>
      <c r="V400" s="44"/>
      <c r="W400" s="44"/>
      <c r="X400" s="44"/>
      <c r="Y400" s="44"/>
      <c r="Z400" s="8"/>
      <c r="AA400" s="8"/>
      <c r="AB400" s="8"/>
    </row>
    <row r="401" spans="1:28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4"/>
      <c r="S401" s="44"/>
      <c r="T401" s="44"/>
      <c r="U401" s="44"/>
      <c r="V401" s="44"/>
      <c r="W401" s="44"/>
      <c r="X401" s="44"/>
      <c r="Y401" s="44"/>
      <c r="Z401" s="8"/>
      <c r="AA401" s="8"/>
      <c r="AB401" s="8"/>
    </row>
    <row r="402" spans="1:28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4"/>
      <c r="S402" s="44"/>
      <c r="T402" s="44"/>
      <c r="U402" s="44"/>
      <c r="V402" s="44"/>
      <c r="W402" s="44"/>
      <c r="X402" s="44"/>
      <c r="Y402" s="44"/>
      <c r="Z402" s="8"/>
      <c r="AA402" s="8"/>
      <c r="AB402" s="8"/>
    </row>
    <row r="403" spans="1:28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4"/>
      <c r="S403" s="44"/>
      <c r="T403" s="44"/>
      <c r="U403" s="44"/>
      <c r="V403" s="44"/>
      <c r="W403" s="44"/>
      <c r="X403" s="44"/>
      <c r="Y403" s="44"/>
      <c r="Z403" s="8"/>
      <c r="AA403" s="8"/>
      <c r="AB403" s="8"/>
    </row>
    <row r="404" spans="1:28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4"/>
      <c r="S404" s="44"/>
      <c r="T404" s="44"/>
      <c r="U404" s="44"/>
      <c r="V404" s="44"/>
      <c r="W404" s="44"/>
      <c r="X404" s="44"/>
      <c r="Y404" s="44"/>
      <c r="Z404" s="8"/>
      <c r="AA404" s="8"/>
      <c r="AB404" s="8"/>
    </row>
    <row r="405" spans="1:28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4"/>
      <c r="S405" s="44"/>
      <c r="T405" s="44"/>
      <c r="U405" s="44"/>
      <c r="V405" s="44"/>
      <c r="W405" s="44"/>
      <c r="X405" s="44"/>
      <c r="Y405" s="44"/>
      <c r="Z405" s="8"/>
      <c r="AA405" s="8"/>
      <c r="AB405" s="8"/>
    </row>
    <row r="406" spans="1:28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4"/>
      <c r="S406" s="44"/>
      <c r="T406" s="44"/>
      <c r="U406" s="44"/>
      <c r="V406" s="44"/>
      <c r="W406" s="44"/>
      <c r="X406" s="44"/>
      <c r="Y406" s="44"/>
      <c r="Z406" s="8"/>
      <c r="AA406" s="8"/>
      <c r="AB406" s="8"/>
    </row>
    <row r="407" spans="1:28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4"/>
      <c r="S407" s="44"/>
      <c r="T407" s="44"/>
      <c r="U407" s="44"/>
      <c r="V407" s="44"/>
      <c r="W407" s="44"/>
      <c r="X407" s="44"/>
      <c r="Y407" s="44"/>
      <c r="Z407" s="8"/>
      <c r="AA407" s="8"/>
      <c r="AB407" s="8"/>
    </row>
    <row r="408" spans="1:28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4"/>
      <c r="S408" s="44"/>
      <c r="T408" s="44"/>
      <c r="U408" s="44"/>
      <c r="V408" s="44"/>
      <c r="W408" s="44"/>
      <c r="X408" s="44"/>
      <c r="Y408" s="44"/>
      <c r="Z408" s="8"/>
      <c r="AA408" s="8"/>
      <c r="AB408" s="8"/>
    </row>
    <row r="409" spans="1:28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4"/>
      <c r="S409" s="44"/>
      <c r="T409" s="44"/>
      <c r="U409" s="44"/>
      <c r="V409" s="44"/>
      <c r="W409" s="44"/>
      <c r="X409" s="44"/>
      <c r="Y409" s="44"/>
      <c r="Z409" s="8"/>
      <c r="AA409" s="8"/>
      <c r="AB409" s="8"/>
    </row>
    <row r="410" spans="1:28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4"/>
      <c r="S410" s="44"/>
      <c r="T410" s="44"/>
      <c r="U410" s="44"/>
      <c r="V410" s="44"/>
      <c r="W410" s="44"/>
      <c r="X410" s="44"/>
      <c r="Y410" s="44"/>
      <c r="Z410" s="8"/>
      <c r="AA410" s="8"/>
      <c r="AB410" s="8"/>
    </row>
    <row r="411" spans="1:28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4"/>
      <c r="S411" s="44"/>
      <c r="T411" s="44"/>
      <c r="U411" s="44"/>
      <c r="V411" s="44"/>
      <c r="W411" s="44"/>
      <c r="X411" s="44"/>
      <c r="Y411" s="44"/>
      <c r="Z411" s="8"/>
      <c r="AA411" s="8"/>
      <c r="AB411" s="8"/>
    </row>
    <row r="412" spans="1:28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4"/>
      <c r="S412" s="44"/>
      <c r="T412" s="44"/>
      <c r="U412" s="44"/>
      <c r="V412" s="44"/>
      <c r="W412" s="44"/>
      <c r="X412" s="44"/>
      <c r="Y412" s="44"/>
      <c r="Z412" s="8"/>
      <c r="AA412" s="8"/>
      <c r="AB412" s="8"/>
    </row>
    <row r="413" spans="1:28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4"/>
      <c r="S413" s="44"/>
      <c r="T413" s="44"/>
      <c r="U413" s="44"/>
      <c r="V413" s="44"/>
      <c r="W413" s="44"/>
      <c r="X413" s="44"/>
      <c r="Y413" s="44"/>
      <c r="Z413" s="8"/>
      <c r="AA413" s="8"/>
      <c r="AB413" s="8"/>
    </row>
    <row r="414" spans="1:28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4"/>
      <c r="S414" s="44"/>
      <c r="T414" s="44"/>
      <c r="U414" s="44"/>
      <c r="V414" s="44"/>
      <c r="W414" s="44"/>
      <c r="X414" s="44"/>
      <c r="Y414" s="44"/>
      <c r="Z414" s="8"/>
      <c r="AA414" s="8"/>
      <c r="AB414" s="8"/>
    </row>
    <row r="415" spans="1:28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4"/>
      <c r="S415" s="44"/>
      <c r="T415" s="44"/>
      <c r="U415" s="44"/>
      <c r="V415" s="44"/>
      <c r="W415" s="44"/>
      <c r="X415" s="44"/>
      <c r="Y415" s="44"/>
      <c r="Z415" s="8"/>
      <c r="AA415" s="8"/>
      <c r="AB415" s="8"/>
    </row>
    <row r="416" spans="1:28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4"/>
      <c r="S416" s="44"/>
      <c r="T416" s="44"/>
      <c r="U416" s="44"/>
      <c r="V416" s="44"/>
      <c r="W416" s="44"/>
      <c r="X416" s="44"/>
      <c r="Y416" s="44"/>
      <c r="Z416" s="8"/>
      <c r="AA416" s="8"/>
      <c r="AB416" s="8"/>
    </row>
    <row r="417" spans="1:28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4"/>
      <c r="S417" s="44"/>
      <c r="T417" s="44"/>
      <c r="U417" s="44"/>
      <c r="V417" s="44"/>
      <c r="W417" s="44"/>
      <c r="X417" s="44"/>
      <c r="Y417" s="44"/>
      <c r="Z417" s="8"/>
      <c r="AA417" s="8"/>
      <c r="AB417" s="8"/>
    </row>
    <row r="418" spans="1:28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4"/>
      <c r="S418" s="44"/>
      <c r="T418" s="44"/>
      <c r="U418" s="44"/>
      <c r="V418" s="44"/>
      <c r="W418" s="44"/>
      <c r="X418" s="44"/>
      <c r="Y418" s="44"/>
      <c r="Z418" s="8"/>
      <c r="AA418" s="8"/>
      <c r="AB418" s="8"/>
    </row>
    <row r="419" spans="1:28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4"/>
      <c r="S419" s="44"/>
      <c r="T419" s="44"/>
      <c r="U419" s="44"/>
      <c r="V419" s="44"/>
      <c r="W419" s="44"/>
      <c r="X419" s="44"/>
      <c r="Y419" s="44"/>
      <c r="Z419" s="8"/>
      <c r="AA419" s="8"/>
      <c r="AB419" s="8"/>
    </row>
    <row r="420" spans="1:28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4"/>
      <c r="S420" s="44"/>
      <c r="T420" s="44"/>
      <c r="U420" s="44"/>
      <c r="V420" s="44"/>
      <c r="W420" s="44"/>
      <c r="X420" s="44"/>
      <c r="Y420" s="44"/>
      <c r="Z420" s="8"/>
      <c r="AA420" s="8"/>
      <c r="AB420" s="8"/>
    </row>
    <row r="421" spans="1:28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4"/>
      <c r="S421" s="44"/>
      <c r="T421" s="44"/>
      <c r="U421" s="44"/>
      <c r="V421" s="44"/>
      <c r="W421" s="44"/>
      <c r="X421" s="44"/>
      <c r="Y421" s="44"/>
      <c r="Z421" s="8"/>
      <c r="AA421" s="8"/>
      <c r="AB421" s="8"/>
    </row>
    <row r="422" spans="1:28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4"/>
      <c r="S422" s="44"/>
      <c r="T422" s="44"/>
      <c r="U422" s="44"/>
      <c r="V422" s="44"/>
      <c r="W422" s="44"/>
      <c r="X422" s="44"/>
      <c r="Y422" s="44"/>
      <c r="Z422" s="8"/>
      <c r="AA422" s="8"/>
      <c r="AB422" s="8"/>
    </row>
    <row r="423" spans="1:28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4"/>
      <c r="S423" s="44"/>
      <c r="T423" s="44"/>
      <c r="U423" s="44"/>
      <c r="V423" s="44"/>
      <c r="W423" s="44"/>
      <c r="X423" s="44"/>
      <c r="Y423" s="44"/>
      <c r="Z423" s="8"/>
      <c r="AA423" s="8"/>
      <c r="AB423" s="8"/>
    </row>
    <row r="424" spans="1:28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4"/>
      <c r="S424" s="44"/>
      <c r="T424" s="44"/>
      <c r="U424" s="44"/>
      <c r="V424" s="44"/>
      <c r="W424" s="44"/>
      <c r="X424" s="44"/>
      <c r="Y424" s="44"/>
      <c r="Z424" s="8"/>
      <c r="AA424" s="8"/>
      <c r="AB424" s="8"/>
    </row>
    <row r="425" spans="1:28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4"/>
      <c r="S425" s="44"/>
      <c r="T425" s="44"/>
      <c r="U425" s="44"/>
      <c r="V425" s="44"/>
      <c r="W425" s="44"/>
      <c r="X425" s="44"/>
      <c r="Y425" s="44"/>
      <c r="Z425" s="8"/>
      <c r="AA425" s="8"/>
      <c r="AB425" s="8"/>
    </row>
    <row r="426" spans="1:28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4"/>
      <c r="S426" s="44"/>
      <c r="T426" s="44"/>
      <c r="U426" s="44"/>
      <c r="V426" s="44"/>
      <c r="W426" s="44"/>
      <c r="X426" s="44"/>
      <c r="Y426" s="44"/>
      <c r="Z426" s="8"/>
      <c r="AA426" s="8"/>
      <c r="AB426" s="8"/>
    </row>
    <row r="427" spans="1:28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4"/>
      <c r="S427" s="44"/>
      <c r="T427" s="44"/>
      <c r="U427" s="44"/>
      <c r="V427" s="44"/>
      <c r="W427" s="44"/>
      <c r="X427" s="44"/>
      <c r="Y427" s="44"/>
      <c r="Z427" s="8"/>
      <c r="AA427" s="8"/>
      <c r="AB427" s="8"/>
    </row>
    <row r="428" spans="1:28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4"/>
      <c r="S428" s="44"/>
      <c r="T428" s="44"/>
      <c r="U428" s="44"/>
      <c r="V428" s="44"/>
      <c r="W428" s="44"/>
      <c r="X428" s="44"/>
      <c r="Y428" s="44"/>
      <c r="Z428" s="8"/>
      <c r="AA428" s="8"/>
      <c r="AB428" s="8"/>
    </row>
    <row r="429" spans="1:28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4"/>
      <c r="S429" s="44"/>
      <c r="T429" s="44"/>
      <c r="U429" s="44"/>
      <c r="V429" s="44"/>
      <c r="W429" s="44"/>
      <c r="X429" s="44"/>
      <c r="Y429" s="44"/>
      <c r="Z429" s="8"/>
      <c r="AA429" s="8"/>
      <c r="AB429" s="8"/>
    </row>
    <row r="430" spans="1:28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4"/>
      <c r="S430" s="44"/>
      <c r="T430" s="44"/>
      <c r="U430" s="44"/>
      <c r="V430" s="44"/>
      <c r="W430" s="44"/>
      <c r="X430" s="44"/>
      <c r="Y430" s="44"/>
      <c r="Z430" s="8"/>
      <c r="AA430" s="8"/>
      <c r="AB430" s="8"/>
    </row>
    <row r="431" spans="1:28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4"/>
      <c r="S431" s="44"/>
      <c r="T431" s="44"/>
      <c r="U431" s="44"/>
      <c r="V431" s="44"/>
      <c r="W431" s="44"/>
      <c r="X431" s="44"/>
      <c r="Y431" s="44"/>
      <c r="Z431" s="8"/>
      <c r="AA431" s="8"/>
      <c r="AB431" s="8"/>
    </row>
    <row r="432" spans="1:28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4"/>
      <c r="S432" s="44"/>
      <c r="T432" s="44"/>
      <c r="U432" s="44"/>
      <c r="V432" s="44"/>
      <c r="W432" s="44"/>
      <c r="X432" s="44"/>
      <c r="Y432" s="44"/>
      <c r="Z432" s="8"/>
      <c r="AA432" s="8"/>
      <c r="AB432" s="8"/>
    </row>
    <row r="433" spans="1:28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4"/>
      <c r="S433" s="44"/>
      <c r="T433" s="44"/>
      <c r="U433" s="44"/>
      <c r="V433" s="44"/>
      <c r="W433" s="44"/>
      <c r="X433" s="44"/>
      <c r="Y433" s="44"/>
      <c r="Z433" s="8"/>
      <c r="AA433" s="8"/>
      <c r="AB433" s="8"/>
    </row>
    <row r="434" spans="1:28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4"/>
      <c r="S434" s="44"/>
      <c r="T434" s="44"/>
      <c r="U434" s="44"/>
      <c r="V434" s="44"/>
      <c r="W434" s="44"/>
      <c r="X434" s="44"/>
      <c r="Y434" s="44"/>
      <c r="Z434" s="8"/>
      <c r="AA434" s="8"/>
      <c r="AB434" s="8"/>
    </row>
    <row r="435" spans="1:28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4"/>
      <c r="S435" s="44"/>
      <c r="T435" s="44"/>
      <c r="U435" s="44"/>
      <c r="V435" s="44"/>
      <c r="W435" s="44"/>
      <c r="X435" s="44"/>
      <c r="Y435" s="44"/>
      <c r="Z435" s="8"/>
      <c r="AA435" s="8"/>
      <c r="AB435" s="8"/>
    </row>
    <row r="436" spans="1:28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4"/>
      <c r="S436" s="44"/>
      <c r="T436" s="44"/>
      <c r="U436" s="44"/>
      <c r="V436" s="44"/>
      <c r="W436" s="44"/>
      <c r="X436" s="44"/>
      <c r="Y436" s="44"/>
      <c r="Z436" s="8"/>
      <c r="AA436" s="8"/>
      <c r="AB436" s="8"/>
    </row>
    <row r="437" spans="1:28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4"/>
      <c r="S437" s="44"/>
      <c r="T437" s="44"/>
      <c r="U437" s="44"/>
      <c r="V437" s="44"/>
      <c r="W437" s="44"/>
      <c r="X437" s="44"/>
      <c r="Y437" s="44"/>
      <c r="Z437" s="8"/>
      <c r="AA437" s="8"/>
      <c r="AB437" s="8"/>
    </row>
    <row r="438" spans="1:28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4"/>
      <c r="S438" s="44"/>
      <c r="T438" s="44"/>
      <c r="U438" s="44"/>
      <c r="V438" s="44"/>
      <c r="W438" s="44"/>
      <c r="X438" s="44"/>
      <c r="Y438" s="44"/>
      <c r="Z438" s="8"/>
      <c r="AA438" s="8"/>
      <c r="AB438" s="8"/>
    </row>
    <row r="439" spans="1:28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4"/>
      <c r="S439" s="44"/>
      <c r="T439" s="44"/>
      <c r="U439" s="44"/>
      <c r="V439" s="44"/>
      <c r="W439" s="44"/>
      <c r="X439" s="44"/>
      <c r="Y439" s="44"/>
      <c r="Z439" s="8"/>
      <c r="AA439" s="8"/>
      <c r="AB439" s="8"/>
    </row>
    <row r="440" spans="1:28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4"/>
      <c r="S440" s="44"/>
      <c r="T440" s="44"/>
      <c r="U440" s="44"/>
      <c r="V440" s="44"/>
      <c r="W440" s="44"/>
      <c r="X440" s="44"/>
      <c r="Y440" s="44"/>
      <c r="Z440" s="8"/>
      <c r="AA440" s="8"/>
      <c r="AB440" s="8"/>
    </row>
    <row r="441" spans="1:28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4"/>
      <c r="S441" s="44"/>
      <c r="T441" s="44"/>
      <c r="U441" s="44"/>
      <c r="V441" s="44"/>
      <c r="W441" s="44"/>
      <c r="X441" s="44"/>
      <c r="Y441" s="44"/>
      <c r="Z441" s="8"/>
      <c r="AA441" s="8"/>
      <c r="AB441" s="8"/>
    </row>
    <row r="442" spans="1:28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4"/>
      <c r="S442" s="44"/>
      <c r="T442" s="44"/>
      <c r="U442" s="44"/>
      <c r="V442" s="44"/>
      <c r="W442" s="44"/>
      <c r="X442" s="44"/>
      <c r="Y442" s="44"/>
      <c r="Z442" s="8"/>
      <c r="AA442" s="8"/>
      <c r="AB442" s="8"/>
    </row>
    <row r="443" spans="1:28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4"/>
      <c r="S443" s="44"/>
      <c r="T443" s="44"/>
      <c r="U443" s="44"/>
      <c r="V443" s="44"/>
      <c r="W443" s="44"/>
      <c r="X443" s="44"/>
      <c r="Y443" s="44"/>
      <c r="Z443" s="8"/>
      <c r="AA443" s="8"/>
      <c r="AB443" s="8"/>
    </row>
    <row r="444" spans="1:28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4"/>
      <c r="S444" s="44"/>
      <c r="T444" s="44"/>
      <c r="U444" s="44"/>
      <c r="V444" s="44"/>
      <c r="W444" s="44"/>
      <c r="X444" s="44"/>
      <c r="Y444" s="44"/>
      <c r="Z444" s="8"/>
      <c r="AA444" s="8"/>
      <c r="AB444" s="8"/>
    </row>
    <row r="445" spans="1:28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4"/>
      <c r="S445" s="44"/>
      <c r="T445" s="44"/>
      <c r="U445" s="44"/>
      <c r="V445" s="44"/>
      <c r="W445" s="44"/>
      <c r="X445" s="44"/>
      <c r="Y445" s="44"/>
      <c r="Z445" s="8"/>
      <c r="AA445" s="8"/>
      <c r="AB445" s="8"/>
    </row>
    <row r="446" spans="1:28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4"/>
      <c r="S446" s="44"/>
      <c r="T446" s="44"/>
      <c r="U446" s="44"/>
      <c r="V446" s="44"/>
      <c r="W446" s="44"/>
      <c r="X446" s="44"/>
      <c r="Y446" s="44"/>
      <c r="Z446" s="8"/>
      <c r="AA446" s="8"/>
      <c r="AB446" s="8"/>
    </row>
    <row r="447" spans="1:28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4"/>
      <c r="S447" s="44"/>
      <c r="T447" s="44"/>
      <c r="U447" s="44"/>
      <c r="V447" s="44"/>
      <c r="W447" s="44"/>
      <c r="X447" s="44"/>
      <c r="Y447" s="44"/>
      <c r="Z447" s="8"/>
      <c r="AA447" s="8"/>
      <c r="AB447" s="8"/>
    </row>
    <row r="448" spans="1:28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4"/>
      <c r="S448" s="44"/>
      <c r="T448" s="44"/>
      <c r="U448" s="44"/>
      <c r="V448" s="44"/>
      <c r="W448" s="44"/>
      <c r="X448" s="44"/>
      <c r="Y448" s="44"/>
      <c r="Z448" s="8"/>
      <c r="AA448" s="8"/>
      <c r="AB448" s="8"/>
    </row>
    <row r="449" spans="1:28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4"/>
      <c r="S449" s="44"/>
      <c r="T449" s="44"/>
      <c r="U449" s="44"/>
      <c r="V449" s="44"/>
      <c r="W449" s="44"/>
      <c r="X449" s="44"/>
      <c r="Y449" s="44"/>
      <c r="Z449" s="8"/>
      <c r="AA449" s="8"/>
      <c r="AB449" s="8"/>
    </row>
    <row r="450" spans="1:28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4"/>
      <c r="S450" s="44"/>
      <c r="T450" s="44"/>
      <c r="U450" s="44"/>
      <c r="V450" s="44"/>
      <c r="W450" s="44"/>
      <c r="X450" s="44"/>
      <c r="Y450" s="44"/>
      <c r="Z450" s="8"/>
      <c r="AA450" s="8"/>
      <c r="AB450" s="8"/>
    </row>
    <row r="451" spans="1:28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4"/>
      <c r="S451" s="44"/>
      <c r="T451" s="44"/>
      <c r="U451" s="44"/>
      <c r="V451" s="44"/>
      <c r="W451" s="44"/>
      <c r="X451" s="44"/>
      <c r="Y451" s="44"/>
      <c r="Z451" s="8"/>
      <c r="AA451" s="8"/>
      <c r="AB451" s="8"/>
    </row>
    <row r="452" spans="1:28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4"/>
      <c r="S452" s="44"/>
      <c r="T452" s="44"/>
      <c r="U452" s="44"/>
      <c r="V452" s="44"/>
      <c r="W452" s="44"/>
      <c r="X452" s="44"/>
      <c r="Y452" s="44"/>
      <c r="Z452" s="8"/>
      <c r="AA452" s="8"/>
      <c r="AB452" s="8"/>
    </row>
    <row r="453" spans="1:28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4"/>
      <c r="S453" s="44"/>
      <c r="T453" s="44"/>
      <c r="U453" s="44"/>
      <c r="V453" s="44"/>
      <c r="W453" s="44"/>
      <c r="X453" s="44"/>
      <c r="Y453" s="44"/>
      <c r="Z453" s="8"/>
      <c r="AA453" s="8"/>
      <c r="AB453" s="8"/>
    </row>
    <row r="454" spans="1:28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4"/>
      <c r="S454" s="44"/>
      <c r="T454" s="44"/>
      <c r="U454" s="44"/>
      <c r="V454" s="44"/>
      <c r="W454" s="44"/>
      <c r="X454" s="44"/>
      <c r="Y454" s="44"/>
      <c r="Z454" s="8"/>
      <c r="AA454" s="8"/>
      <c r="AB454" s="8"/>
    </row>
    <row r="455" spans="1:28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4"/>
      <c r="S455" s="44"/>
      <c r="T455" s="44"/>
      <c r="U455" s="44"/>
      <c r="V455" s="44"/>
      <c r="W455" s="44"/>
      <c r="X455" s="44"/>
      <c r="Y455" s="44"/>
      <c r="Z455" s="8"/>
      <c r="AA455" s="8"/>
      <c r="AB455" s="8"/>
    </row>
    <row r="456" spans="1:28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4"/>
      <c r="S456" s="44"/>
      <c r="T456" s="44"/>
      <c r="U456" s="44"/>
      <c r="V456" s="44"/>
      <c r="W456" s="44"/>
      <c r="X456" s="44"/>
      <c r="Y456" s="44"/>
      <c r="Z456" s="8"/>
      <c r="AA456" s="8"/>
      <c r="AB456" s="8"/>
    </row>
    <row r="457" spans="1:28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4"/>
      <c r="S457" s="44"/>
      <c r="T457" s="44"/>
      <c r="U457" s="44"/>
      <c r="V457" s="44"/>
      <c r="W457" s="44"/>
      <c r="X457" s="44"/>
      <c r="Y457" s="44"/>
      <c r="Z457" s="8"/>
      <c r="AA457" s="8"/>
      <c r="AB457" s="8"/>
    </row>
    <row r="458" spans="1:28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4"/>
      <c r="S458" s="44"/>
      <c r="T458" s="44"/>
      <c r="U458" s="44"/>
      <c r="V458" s="44"/>
      <c r="W458" s="44"/>
      <c r="X458" s="44"/>
      <c r="Y458" s="44"/>
      <c r="Z458" s="8"/>
      <c r="AA458" s="8"/>
      <c r="AB458" s="8"/>
    </row>
    <row r="459" spans="1:28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4"/>
      <c r="S459" s="44"/>
      <c r="T459" s="44"/>
      <c r="U459" s="44"/>
      <c r="V459" s="44"/>
      <c r="W459" s="44"/>
      <c r="X459" s="44"/>
      <c r="Y459" s="44"/>
      <c r="Z459" s="8"/>
      <c r="AA459" s="8"/>
      <c r="AB459" s="8"/>
    </row>
    <row r="460" spans="1:28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4"/>
      <c r="S460" s="44"/>
      <c r="T460" s="44"/>
      <c r="U460" s="44"/>
      <c r="V460" s="44"/>
      <c r="W460" s="44"/>
      <c r="X460" s="44"/>
      <c r="Y460" s="44"/>
      <c r="Z460" s="8"/>
      <c r="AA460" s="8"/>
      <c r="AB460" s="8"/>
    </row>
    <row r="461" spans="1:28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4"/>
      <c r="S461" s="44"/>
      <c r="T461" s="44"/>
      <c r="U461" s="44"/>
      <c r="V461" s="44"/>
      <c r="W461" s="44"/>
      <c r="X461" s="44"/>
      <c r="Y461" s="44"/>
      <c r="Z461" s="8"/>
      <c r="AA461" s="8"/>
      <c r="AB461" s="8"/>
    </row>
    <row r="462" spans="1:28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4"/>
      <c r="S462" s="44"/>
      <c r="T462" s="44"/>
      <c r="U462" s="44"/>
      <c r="V462" s="44"/>
      <c r="W462" s="44"/>
      <c r="X462" s="44"/>
      <c r="Y462" s="44"/>
      <c r="Z462" s="8"/>
      <c r="AA462" s="8"/>
      <c r="AB462" s="8"/>
    </row>
    <row r="463" spans="1:28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4"/>
      <c r="S463" s="44"/>
      <c r="T463" s="44"/>
      <c r="U463" s="44"/>
      <c r="V463" s="44"/>
      <c r="W463" s="44"/>
      <c r="X463" s="44"/>
      <c r="Y463" s="44"/>
      <c r="Z463" s="8"/>
      <c r="AA463" s="8"/>
      <c r="AB463" s="8"/>
    </row>
    <row r="464" spans="1:28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4"/>
      <c r="S464" s="44"/>
      <c r="T464" s="44"/>
      <c r="U464" s="44"/>
      <c r="V464" s="44"/>
      <c r="W464" s="44"/>
      <c r="X464" s="44"/>
      <c r="Y464" s="44"/>
      <c r="Z464" s="8"/>
      <c r="AA464" s="8"/>
      <c r="AB464" s="8"/>
    </row>
    <row r="465" spans="1:28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4"/>
      <c r="S465" s="44"/>
      <c r="T465" s="44"/>
      <c r="U465" s="44"/>
      <c r="V465" s="44"/>
      <c r="W465" s="44"/>
      <c r="X465" s="44"/>
      <c r="Y465" s="44"/>
      <c r="Z465" s="8"/>
      <c r="AA465" s="8"/>
      <c r="AB465" s="8"/>
    </row>
    <row r="466" spans="1:28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4"/>
      <c r="S466" s="44"/>
      <c r="T466" s="44"/>
      <c r="U466" s="44"/>
      <c r="V466" s="44"/>
      <c r="W466" s="44"/>
      <c r="X466" s="44"/>
      <c r="Y466" s="44"/>
      <c r="Z466" s="8"/>
      <c r="AA466" s="8"/>
      <c r="AB466" s="8"/>
    </row>
    <row r="467" spans="1:28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4"/>
      <c r="S467" s="44"/>
      <c r="T467" s="44"/>
      <c r="U467" s="44"/>
      <c r="V467" s="44"/>
      <c r="W467" s="44"/>
      <c r="X467" s="44"/>
      <c r="Y467" s="44"/>
      <c r="Z467" s="8"/>
      <c r="AA467" s="8"/>
      <c r="AB467" s="8"/>
    </row>
    <row r="468" spans="1:28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4"/>
      <c r="S468" s="44"/>
      <c r="T468" s="44"/>
      <c r="U468" s="44"/>
      <c r="V468" s="44"/>
      <c r="W468" s="44"/>
      <c r="X468" s="44"/>
      <c r="Y468" s="44"/>
      <c r="Z468" s="8"/>
      <c r="AA468" s="8"/>
      <c r="AB468" s="8"/>
    </row>
    <row r="469" spans="1:28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4"/>
      <c r="S469" s="44"/>
      <c r="T469" s="44"/>
      <c r="U469" s="44"/>
      <c r="V469" s="44"/>
      <c r="W469" s="44"/>
      <c r="X469" s="44"/>
      <c r="Y469" s="44"/>
      <c r="Z469" s="8"/>
      <c r="AA469" s="8"/>
      <c r="AB469" s="8"/>
    </row>
    <row r="470" spans="1:28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4"/>
      <c r="S470" s="44"/>
      <c r="T470" s="44"/>
      <c r="U470" s="44"/>
      <c r="V470" s="44"/>
      <c r="W470" s="44"/>
      <c r="X470" s="44"/>
      <c r="Y470" s="44"/>
      <c r="Z470" s="8"/>
      <c r="AA470" s="8"/>
      <c r="AB470" s="8"/>
    </row>
    <row r="471" spans="1:28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4"/>
      <c r="S471" s="44"/>
      <c r="T471" s="44"/>
      <c r="U471" s="44"/>
      <c r="V471" s="44"/>
      <c r="W471" s="44"/>
      <c r="X471" s="44"/>
      <c r="Y471" s="44"/>
      <c r="Z471" s="8"/>
      <c r="AA471" s="8"/>
      <c r="AB471" s="8"/>
    </row>
    <row r="472" spans="1:28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4"/>
      <c r="S472" s="44"/>
      <c r="T472" s="44"/>
      <c r="U472" s="44"/>
      <c r="V472" s="44"/>
      <c r="W472" s="44"/>
      <c r="X472" s="44"/>
      <c r="Y472" s="44"/>
      <c r="Z472" s="8"/>
      <c r="AA472" s="8"/>
      <c r="AB472" s="8"/>
    </row>
    <row r="473" spans="1:28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4"/>
      <c r="S473" s="44"/>
      <c r="T473" s="44"/>
      <c r="U473" s="44"/>
      <c r="V473" s="44"/>
      <c r="W473" s="44"/>
      <c r="X473" s="44"/>
      <c r="Y473" s="44"/>
      <c r="Z473" s="8"/>
      <c r="AA473" s="8"/>
      <c r="AB473" s="8"/>
    </row>
    <row r="474" spans="1:28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4"/>
      <c r="S474" s="44"/>
      <c r="T474" s="44"/>
      <c r="U474" s="44"/>
      <c r="V474" s="44"/>
      <c r="W474" s="44"/>
      <c r="X474" s="44"/>
      <c r="Y474" s="44"/>
      <c r="Z474" s="8"/>
      <c r="AA474" s="8"/>
      <c r="AB474" s="8"/>
    </row>
    <row r="475" spans="1:28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4"/>
      <c r="S475" s="44"/>
      <c r="T475" s="44"/>
      <c r="U475" s="44"/>
      <c r="V475" s="44"/>
      <c r="W475" s="44"/>
      <c r="X475" s="44"/>
      <c r="Y475" s="44"/>
      <c r="Z475" s="8"/>
      <c r="AA475" s="8"/>
      <c r="AB475" s="8"/>
    </row>
    <row r="476" spans="1:28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4"/>
      <c r="S476" s="44"/>
      <c r="T476" s="44"/>
      <c r="U476" s="44"/>
      <c r="V476" s="44"/>
      <c r="W476" s="44"/>
      <c r="X476" s="44"/>
      <c r="Y476" s="44"/>
      <c r="Z476" s="8"/>
      <c r="AA476" s="8"/>
      <c r="AB476" s="8"/>
    </row>
    <row r="477" spans="1:28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4"/>
      <c r="S477" s="44"/>
      <c r="T477" s="44"/>
      <c r="U477" s="44"/>
      <c r="V477" s="44"/>
      <c r="W477" s="44"/>
      <c r="X477" s="44"/>
      <c r="Y477" s="44"/>
      <c r="Z477" s="8"/>
      <c r="AA477" s="8"/>
      <c r="AB477" s="8"/>
    </row>
    <row r="478" spans="1:28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4"/>
      <c r="S478" s="44"/>
      <c r="T478" s="44"/>
      <c r="U478" s="44"/>
      <c r="V478" s="44"/>
      <c r="W478" s="44"/>
      <c r="X478" s="44"/>
      <c r="Y478" s="44"/>
      <c r="Z478" s="8"/>
      <c r="AA478" s="8"/>
      <c r="AB478" s="8"/>
    </row>
    <row r="479" spans="1:28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4"/>
      <c r="S479" s="44"/>
      <c r="T479" s="44"/>
      <c r="U479" s="44"/>
      <c r="V479" s="44"/>
      <c r="W479" s="44"/>
      <c r="X479" s="44"/>
      <c r="Y479" s="44"/>
      <c r="Z479" s="8"/>
      <c r="AA479" s="8"/>
      <c r="AB479" s="8"/>
    </row>
    <row r="480" spans="1:28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4"/>
      <c r="S480" s="44"/>
      <c r="T480" s="44"/>
      <c r="U480" s="44"/>
      <c r="V480" s="44"/>
      <c r="W480" s="44"/>
      <c r="X480" s="44"/>
      <c r="Y480" s="44"/>
      <c r="Z480" s="8"/>
      <c r="AA480" s="8"/>
      <c r="AB480" s="8"/>
    </row>
    <row r="481" spans="1:28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4"/>
      <c r="S481" s="44"/>
      <c r="T481" s="44"/>
      <c r="U481" s="44"/>
      <c r="V481" s="44"/>
      <c r="W481" s="44"/>
      <c r="X481" s="44"/>
      <c r="Y481" s="44"/>
      <c r="Z481" s="8"/>
      <c r="AA481" s="8"/>
      <c r="AB481" s="8"/>
    </row>
    <row r="482" spans="1:28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4"/>
      <c r="S482" s="44"/>
      <c r="T482" s="44"/>
      <c r="U482" s="44"/>
      <c r="V482" s="44"/>
      <c r="W482" s="44"/>
      <c r="X482" s="44"/>
      <c r="Y482" s="44"/>
      <c r="Z482" s="8"/>
      <c r="AA482" s="8"/>
      <c r="AB482" s="8"/>
    </row>
    <row r="483" spans="1:28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4"/>
      <c r="S483" s="44"/>
      <c r="T483" s="44"/>
      <c r="U483" s="44"/>
      <c r="V483" s="44"/>
      <c r="W483" s="44"/>
      <c r="X483" s="44"/>
      <c r="Y483" s="44"/>
      <c r="Z483" s="8"/>
      <c r="AA483" s="8"/>
      <c r="AB483" s="8"/>
    </row>
    <row r="484" spans="1:28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4"/>
      <c r="S484" s="44"/>
      <c r="T484" s="44"/>
      <c r="U484" s="44"/>
      <c r="V484" s="44"/>
      <c r="W484" s="44"/>
      <c r="X484" s="44"/>
      <c r="Y484" s="44"/>
      <c r="Z484" s="8"/>
      <c r="AA484" s="8"/>
      <c r="AB484" s="8"/>
    </row>
    <row r="485" spans="1:28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4"/>
      <c r="S485" s="44"/>
      <c r="T485" s="44"/>
      <c r="U485" s="44"/>
      <c r="V485" s="44"/>
      <c r="W485" s="44"/>
      <c r="X485" s="44"/>
      <c r="Y485" s="44"/>
      <c r="Z485" s="8"/>
      <c r="AA485" s="8"/>
      <c r="AB485" s="8"/>
    </row>
    <row r="486" spans="1:28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4"/>
      <c r="S486" s="44"/>
      <c r="T486" s="44"/>
      <c r="U486" s="44"/>
      <c r="V486" s="44"/>
      <c r="W486" s="44"/>
      <c r="X486" s="44"/>
      <c r="Y486" s="44"/>
      <c r="Z486" s="8"/>
      <c r="AA486" s="8"/>
      <c r="AB486" s="8"/>
    </row>
    <row r="487" spans="1:28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4"/>
      <c r="S487" s="44"/>
      <c r="T487" s="44"/>
      <c r="U487" s="44"/>
      <c r="V487" s="44"/>
      <c r="W487" s="44"/>
      <c r="X487" s="44"/>
      <c r="Y487" s="44"/>
      <c r="Z487" s="8"/>
      <c r="AA487" s="8"/>
      <c r="AB487" s="8"/>
    </row>
    <row r="488" spans="1:28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4"/>
      <c r="S488" s="44"/>
      <c r="T488" s="44"/>
      <c r="U488" s="44"/>
      <c r="V488" s="44"/>
      <c r="W488" s="44"/>
      <c r="X488" s="44"/>
      <c r="Y488" s="44"/>
      <c r="Z488" s="8"/>
      <c r="AA488" s="8"/>
      <c r="AB488" s="8"/>
    </row>
    <row r="489" spans="1:28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4"/>
      <c r="S489" s="44"/>
      <c r="T489" s="44"/>
      <c r="U489" s="44"/>
      <c r="V489" s="44"/>
      <c r="W489" s="44"/>
      <c r="X489" s="44"/>
      <c r="Y489" s="44"/>
      <c r="Z489" s="8"/>
      <c r="AA489" s="8"/>
      <c r="AB489" s="8"/>
    </row>
    <row r="490" spans="1:28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4"/>
      <c r="S490" s="44"/>
      <c r="T490" s="44"/>
      <c r="U490" s="44"/>
      <c r="V490" s="44"/>
      <c r="W490" s="44"/>
      <c r="X490" s="44"/>
      <c r="Y490" s="44"/>
      <c r="Z490" s="8"/>
      <c r="AA490" s="8"/>
      <c r="AB490" s="8"/>
    </row>
    <row r="491" spans="1:28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4"/>
      <c r="S491" s="44"/>
      <c r="T491" s="44"/>
      <c r="U491" s="44"/>
      <c r="V491" s="44"/>
      <c r="W491" s="44"/>
      <c r="X491" s="44"/>
      <c r="Y491" s="44"/>
      <c r="Z491" s="8"/>
      <c r="AA491" s="8"/>
      <c r="AB491" s="8"/>
    </row>
    <row r="492" spans="1:28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4"/>
      <c r="S492" s="44"/>
      <c r="T492" s="44"/>
      <c r="U492" s="44"/>
      <c r="V492" s="44"/>
      <c r="W492" s="44"/>
      <c r="X492" s="44"/>
      <c r="Y492" s="44"/>
      <c r="Z492" s="8"/>
      <c r="AA492" s="8"/>
      <c r="AB492" s="8"/>
    </row>
    <row r="493" spans="1:28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4"/>
      <c r="S493" s="44"/>
      <c r="T493" s="44"/>
      <c r="U493" s="44"/>
      <c r="V493" s="44"/>
      <c r="W493" s="44"/>
      <c r="X493" s="44"/>
      <c r="Y493" s="44"/>
      <c r="Z493" s="8"/>
      <c r="AA493" s="8"/>
      <c r="AB493" s="8"/>
    </row>
    <row r="494" spans="1:28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4"/>
      <c r="S494" s="44"/>
      <c r="T494" s="44"/>
      <c r="U494" s="44"/>
      <c r="V494" s="44"/>
      <c r="W494" s="44"/>
      <c r="X494" s="44"/>
      <c r="Y494" s="44"/>
      <c r="Z494" s="8"/>
      <c r="AA494" s="8"/>
      <c r="AB494" s="8"/>
    </row>
    <row r="495" spans="1:28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4"/>
      <c r="S495" s="44"/>
      <c r="T495" s="44"/>
      <c r="U495" s="44"/>
      <c r="V495" s="44"/>
      <c r="W495" s="44"/>
      <c r="X495" s="44"/>
      <c r="Y495" s="44"/>
      <c r="Z495" s="8"/>
      <c r="AA495" s="8"/>
      <c r="AB495" s="8"/>
    </row>
    <row r="496" spans="1:28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4"/>
      <c r="S496" s="44"/>
      <c r="T496" s="44"/>
      <c r="U496" s="44"/>
      <c r="V496" s="44"/>
      <c r="W496" s="44"/>
      <c r="X496" s="44"/>
      <c r="Y496" s="44"/>
      <c r="Z496" s="8"/>
      <c r="AA496" s="8"/>
      <c r="AB496" s="8"/>
    </row>
    <row r="497" spans="1:28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4"/>
      <c r="S497" s="44"/>
      <c r="T497" s="44"/>
      <c r="U497" s="44"/>
      <c r="V497" s="44"/>
      <c r="W497" s="44"/>
      <c r="X497" s="44"/>
      <c r="Y497" s="44"/>
      <c r="Z497" s="8"/>
      <c r="AA497" s="8"/>
      <c r="AB497" s="8"/>
    </row>
    <row r="498" spans="1:28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4"/>
      <c r="S498" s="44"/>
      <c r="T498" s="44"/>
      <c r="U498" s="44"/>
      <c r="V498" s="44"/>
      <c r="W498" s="44"/>
      <c r="X498" s="44"/>
      <c r="Y498" s="44"/>
      <c r="Z498" s="8"/>
      <c r="AA498" s="8"/>
      <c r="AB498" s="8"/>
    </row>
    <row r="499" spans="1:28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4"/>
      <c r="S499" s="44"/>
      <c r="T499" s="44"/>
      <c r="U499" s="44"/>
      <c r="V499" s="44"/>
      <c r="W499" s="44"/>
      <c r="X499" s="44"/>
      <c r="Y499" s="44"/>
      <c r="Z499" s="8"/>
      <c r="AA499" s="8"/>
      <c r="AB499" s="8"/>
    </row>
    <row r="500" spans="1:28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4"/>
      <c r="S500" s="44"/>
      <c r="T500" s="44"/>
      <c r="U500" s="44"/>
      <c r="V500" s="44"/>
      <c r="W500" s="44"/>
      <c r="X500" s="44"/>
      <c r="Y500" s="44"/>
      <c r="Z500" s="8"/>
      <c r="AA500" s="8"/>
      <c r="AB500" s="8"/>
    </row>
    <row r="501" spans="1:28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4"/>
      <c r="S501" s="44"/>
      <c r="T501" s="44"/>
      <c r="U501" s="44"/>
      <c r="V501" s="44"/>
      <c r="W501" s="44"/>
      <c r="X501" s="44"/>
      <c r="Y501" s="44"/>
      <c r="Z501" s="8"/>
      <c r="AA501" s="8"/>
      <c r="AB501" s="8"/>
    </row>
    <row r="502" spans="1:28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4"/>
      <c r="S502" s="44"/>
      <c r="T502" s="44"/>
      <c r="U502" s="44"/>
      <c r="V502" s="44"/>
      <c r="W502" s="44"/>
      <c r="X502" s="44"/>
      <c r="Y502" s="44"/>
      <c r="Z502" s="8"/>
      <c r="AA502" s="8"/>
      <c r="AB502" s="8"/>
    </row>
    <row r="503" spans="1:28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4"/>
      <c r="S503" s="44"/>
      <c r="T503" s="44"/>
      <c r="U503" s="44"/>
      <c r="V503" s="44"/>
      <c r="W503" s="44"/>
      <c r="X503" s="44"/>
      <c r="Y503" s="44"/>
      <c r="Z503" s="8"/>
      <c r="AA503" s="8"/>
      <c r="AB503" s="8"/>
    </row>
    <row r="504" spans="1:28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4"/>
      <c r="S504" s="44"/>
      <c r="T504" s="44"/>
      <c r="U504" s="44"/>
      <c r="V504" s="44"/>
      <c r="W504" s="44"/>
      <c r="X504" s="44"/>
      <c r="Y504" s="44"/>
      <c r="Z504" s="8"/>
      <c r="AA504" s="8"/>
      <c r="AB504" s="8"/>
    </row>
    <row r="505" spans="1:28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4"/>
      <c r="S505" s="44"/>
      <c r="T505" s="44"/>
      <c r="U505" s="44"/>
      <c r="V505" s="44"/>
      <c r="W505" s="44"/>
      <c r="X505" s="44"/>
      <c r="Y505" s="44"/>
      <c r="Z505" s="8"/>
      <c r="AA505" s="8"/>
      <c r="AB505" s="8"/>
    </row>
    <row r="506" spans="1:28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4"/>
      <c r="S506" s="44"/>
      <c r="T506" s="44"/>
      <c r="U506" s="44"/>
      <c r="V506" s="44"/>
      <c r="W506" s="44"/>
      <c r="X506" s="44"/>
      <c r="Y506" s="44"/>
      <c r="Z506" s="8"/>
      <c r="AA506" s="8"/>
      <c r="AB506" s="8"/>
    </row>
    <row r="507" spans="1:28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4"/>
      <c r="S507" s="44"/>
      <c r="T507" s="44"/>
      <c r="U507" s="44"/>
      <c r="V507" s="44"/>
      <c r="W507" s="44"/>
      <c r="X507" s="44"/>
      <c r="Y507" s="44"/>
      <c r="Z507" s="8"/>
      <c r="AA507" s="8"/>
      <c r="AB507" s="8"/>
    </row>
    <row r="508" spans="1:28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4"/>
      <c r="S508" s="44"/>
      <c r="T508" s="44"/>
      <c r="U508" s="44"/>
      <c r="V508" s="44"/>
      <c r="W508" s="44"/>
      <c r="X508" s="44"/>
      <c r="Y508" s="44"/>
      <c r="Z508" s="8"/>
      <c r="AA508" s="8"/>
      <c r="AB508" s="8"/>
    </row>
    <row r="509" spans="1:28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4"/>
      <c r="S509" s="44"/>
      <c r="T509" s="44"/>
      <c r="U509" s="44"/>
      <c r="V509" s="44"/>
      <c r="W509" s="44"/>
      <c r="X509" s="44"/>
      <c r="Y509" s="44"/>
      <c r="Z509" s="8"/>
      <c r="AA509" s="8"/>
      <c r="AB509" s="8"/>
    </row>
    <row r="510" spans="1:28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4"/>
      <c r="S510" s="44"/>
      <c r="T510" s="44"/>
      <c r="U510" s="44"/>
      <c r="V510" s="44"/>
      <c r="W510" s="44"/>
      <c r="X510" s="44"/>
      <c r="Y510" s="44"/>
      <c r="Z510" s="8"/>
      <c r="AA510" s="8"/>
      <c r="AB510" s="8"/>
    </row>
    <row r="511" spans="1:28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4"/>
      <c r="S511" s="44"/>
      <c r="T511" s="44"/>
      <c r="U511" s="44"/>
      <c r="V511" s="44"/>
      <c r="W511" s="44"/>
      <c r="X511" s="44"/>
      <c r="Y511" s="44"/>
      <c r="Z511" s="8"/>
      <c r="AA511" s="8"/>
      <c r="AB511" s="8"/>
    </row>
    <row r="512" spans="1:28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4"/>
      <c r="S512" s="44"/>
      <c r="T512" s="44"/>
      <c r="U512" s="44"/>
      <c r="V512" s="44"/>
      <c r="W512" s="44"/>
      <c r="X512" s="44"/>
      <c r="Y512" s="44"/>
      <c r="Z512" s="8"/>
      <c r="AA512" s="8"/>
      <c r="AB512" s="8"/>
    </row>
    <row r="513" spans="1:28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4"/>
      <c r="S513" s="44"/>
      <c r="T513" s="44"/>
      <c r="U513" s="44"/>
      <c r="V513" s="44"/>
      <c r="W513" s="44"/>
      <c r="X513" s="44"/>
      <c r="Y513" s="44"/>
      <c r="Z513" s="8"/>
      <c r="AA513" s="8"/>
      <c r="AB513" s="8"/>
    </row>
    <row r="514" spans="1:28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4"/>
      <c r="S514" s="44"/>
      <c r="T514" s="44"/>
      <c r="U514" s="44"/>
      <c r="V514" s="44"/>
      <c r="W514" s="44"/>
      <c r="X514" s="44"/>
      <c r="Y514" s="44"/>
      <c r="Z514" s="8"/>
      <c r="AA514" s="8"/>
      <c r="AB514" s="8"/>
    </row>
    <row r="515" spans="1:28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4"/>
      <c r="S515" s="44"/>
      <c r="T515" s="44"/>
      <c r="U515" s="44"/>
      <c r="V515" s="44"/>
      <c r="W515" s="44"/>
      <c r="X515" s="44"/>
      <c r="Y515" s="44"/>
      <c r="Z515" s="8"/>
      <c r="AA515" s="8"/>
      <c r="AB515" s="8"/>
    </row>
    <row r="516" spans="1:28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4"/>
      <c r="S516" s="44"/>
      <c r="T516" s="44"/>
      <c r="U516" s="44"/>
      <c r="V516" s="44"/>
      <c r="W516" s="44"/>
      <c r="X516" s="44"/>
      <c r="Y516" s="44"/>
      <c r="Z516" s="8"/>
      <c r="AA516" s="8"/>
      <c r="AB516" s="8"/>
    </row>
    <row r="517" spans="1:28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4"/>
      <c r="S517" s="44"/>
      <c r="T517" s="44"/>
      <c r="U517" s="44"/>
      <c r="V517" s="44"/>
      <c r="W517" s="44"/>
      <c r="X517" s="44"/>
      <c r="Y517" s="44"/>
      <c r="Z517" s="8"/>
      <c r="AA517" s="8"/>
      <c r="AB517" s="8"/>
    </row>
    <row r="518" spans="1:28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4"/>
      <c r="S518" s="44"/>
      <c r="T518" s="44"/>
      <c r="U518" s="44"/>
      <c r="V518" s="44"/>
      <c r="W518" s="44"/>
      <c r="X518" s="44"/>
      <c r="Y518" s="44"/>
      <c r="Z518" s="8"/>
      <c r="AA518" s="8"/>
      <c r="AB518" s="8"/>
    </row>
    <row r="519" spans="1:28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4"/>
      <c r="S519" s="44"/>
      <c r="T519" s="44"/>
      <c r="U519" s="44"/>
      <c r="V519" s="44"/>
      <c r="W519" s="44"/>
      <c r="X519" s="44"/>
      <c r="Y519" s="44"/>
      <c r="Z519" s="8"/>
      <c r="AA519" s="8"/>
      <c r="AB519" s="8"/>
    </row>
    <row r="520" spans="1:28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4"/>
      <c r="S520" s="44"/>
      <c r="T520" s="44"/>
      <c r="U520" s="44"/>
      <c r="V520" s="44"/>
      <c r="W520" s="44"/>
      <c r="X520" s="44"/>
      <c r="Y520" s="44"/>
      <c r="Z520" s="8"/>
      <c r="AA520" s="8"/>
      <c r="AB520" s="8"/>
    </row>
    <row r="521" spans="1:28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4"/>
      <c r="S521" s="44"/>
      <c r="T521" s="44"/>
      <c r="U521" s="44"/>
      <c r="V521" s="44"/>
      <c r="W521" s="44"/>
      <c r="X521" s="44"/>
      <c r="Y521" s="44"/>
      <c r="Z521" s="8"/>
      <c r="AA521" s="8"/>
      <c r="AB521" s="8"/>
    </row>
    <row r="522" spans="1:28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4"/>
      <c r="S522" s="44"/>
      <c r="T522" s="44"/>
      <c r="U522" s="44"/>
      <c r="V522" s="44"/>
      <c r="W522" s="44"/>
      <c r="X522" s="44"/>
      <c r="Y522" s="44"/>
      <c r="Z522" s="8"/>
      <c r="AA522" s="8"/>
      <c r="AB522" s="8"/>
    </row>
    <row r="523" spans="1:28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4"/>
      <c r="S523" s="44"/>
      <c r="T523" s="44"/>
      <c r="U523" s="44"/>
      <c r="V523" s="44"/>
      <c r="W523" s="44"/>
      <c r="X523" s="44"/>
      <c r="Y523" s="44"/>
      <c r="Z523" s="8"/>
      <c r="AA523" s="8"/>
      <c r="AB523" s="8"/>
    </row>
    <row r="524" spans="1:28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4"/>
      <c r="S524" s="44"/>
      <c r="T524" s="44"/>
      <c r="U524" s="44"/>
      <c r="V524" s="44"/>
      <c r="W524" s="44"/>
      <c r="X524" s="44"/>
      <c r="Y524" s="44"/>
      <c r="Z524" s="8"/>
      <c r="AA524" s="8"/>
      <c r="AB524" s="8"/>
    </row>
    <row r="525" spans="1:28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4"/>
      <c r="S525" s="44"/>
      <c r="T525" s="44"/>
      <c r="U525" s="44"/>
      <c r="V525" s="44"/>
      <c r="W525" s="44"/>
      <c r="X525" s="44"/>
      <c r="Y525" s="44"/>
      <c r="Z525" s="8"/>
      <c r="AA525" s="8"/>
      <c r="AB525" s="8"/>
    </row>
    <row r="526" spans="1:28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4"/>
      <c r="S526" s="44"/>
      <c r="T526" s="44"/>
      <c r="U526" s="44"/>
      <c r="V526" s="44"/>
      <c r="W526" s="44"/>
      <c r="X526" s="44"/>
      <c r="Y526" s="44"/>
      <c r="Z526" s="8"/>
      <c r="AA526" s="8"/>
      <c r="AB526" s="8"/>
    </row>
    <row r="527" spans="1:28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4"/>
      <c r="S527" s="44"/>
      <c r="T527" s="44"/>
      <c r="U527" s="44"/>
      <c r="V527" s="44"/>
      <c r="W527" s="44"/>
      <c r="X527" s="44"/>
      <c r="Y527" s="44"/>
      <c r="Z527" s="8"/>
      <c r="AA527" s="8"/>
      <c r="AB527" s="8"/>
    </row>
    <row r="528" spans="1:28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4"/>
      <c r="S528" s="44"/>
      <c r="T528" s="44"/>
      <c r="U528" s="44"/>
      <c r="V528" s="44"/>
      <c r="W528" s="44"/>
      <c r="X528" s="44"/>
      <c r="Y528" s="44"/>
      <c r="Z528" s="8"/>
      <c r="AA528" s="8"/>
      <c r="AB528" s="8"/>
    </row>
    <row r="529" spans="1:28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4"/>
      <c r="S529" s="44"/>
      <c r="T529" s="44"/>
      <c r="U529" s="44"/>
      <c r="V529" s="44"/>
      <c r="W529" s="44"/>
      <c r="X529" s="44"/>
      <c r="Y529" s="44"/>
      <c r="Z529" s="8"/>
      <c r="AA529" s="8"/>
      <c r="AB529" s="8"/>
    </row>
    <row r="530" spans="1:28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4"/>
      <c r="S530" s="44"/>
      <c r="T530" s="44"/>
      <c r="U530" s="44"/>
      <c r="V530" s="44"/>
      <c r="W530" s="44"/>
      <c r="X530" s="44"/>
      <c r="Y530" s="44"/>
      <c r="Z530" s="8"/>
      <c r="AA530" s="8"/>
      <c r="AB530" s="8"/>
    </row>
    <row r="531" spans="1:28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4"/>
      <c r="S531" s="44"/>
      <c r="T531" s="44"/>
      <c r="U531" s="44"/>
      <c r="V531" s="44"/>
      <c r="W531" s="44"/>
      <c r="X531" s="44"/>
      <c r="Y531" s="44"/>
      <c r="Z531" s="8"/>
      <c r="AA531" s="8"/>
      <c r="AB531" s="8"/>
    </row>
    <row r="532" spans="1:28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4"/>
      <c r="S532" s="44"/>
      <c r="T532" s="44"/>
      <c r="U532" s="44"/>
      <c r="V532" s="44"/>
      <c r="W532" s="44"/>
      <c r="X532" s="44"/>
      <c r="Y532" s="44"/>
      <c r="Z532" s="8"/>
      <c r="AA532" s="8"/>
      <c r="AB532" s="8"/>
    </row>
    <row r="533" spans="1:28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4"/>
      <c r="S533" s="44"/>
      <c r="T533" s="44"/>
      <c r="U533" s="44"/>
      <c r="V533" s="44"/>
      <c r="W533" s="44"/>
      <c r="X533" s="44"/>
      <c r="Y533" s="44"/>
      <c r="Z533" s="8"/>
      <c r="AA533" s="8"/>
      <c r="AB533" s="8"/>
    </row>
    <row r="534" spans="1:28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4"/>
      <c r="S534" s="44"/>
      <c r="T534" s="44"/>
      <c r="U534" s="44"/>
      <c r="V534" s="44"/>
      <c r="W534" s="44"/>
      <c r="X534" s="44"/>
      <c r="Y534" s="44"/>
      <c r="Z534" s="8"/>
      <c r="AA534" s="8"/>
      <c r="AB534" s="8"/>
    </row>
    <row r="535" spans="1:28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4"/>
      <c r="S535" s="44"/>
      <c r="T535" s="44"/>
      <c r="U535" s="44"/>
      <c r="V535" s="44"/>
      <c r="W535" s="44"/>
      <c r="X535" s="44"/>
      <c r="Y535" s="44"/>
      <c r="Z535" s="8"/>
      <c r="AA535" s="8"/>
      <c r="AB535" s="8"/>
    </row>
    <row r="536" spans="1:28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4"/>
      <c r="S536" s="44"/>
      <c r="T536" s="44"/>
      <c r="U536" s="44"/>
      <c r="V536" s="44"/>
      <c r="W536" s="44"/>
      <c r="X536" s="44"/>
      <c r="Y536" s="44"/>
      <c r="Z536" s="8"/>
      <c r="AA536" s="8"/>
      <c r="AB536" s="8"/>
    </row>
    <row r="537" spans="1:28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4"/>
      <c r="S537" s="44"/>
      <c r="T537" s="44"/>
      <c r="U537" s="44"/>
      <c r="V537" s="44"/>
      <c r="W537" s="44"/>
      <c r="X537" s="44"/>
      <c r="Y537" s="44"/>
      <c r="Z537" s="8"/>
      <c r="AA537" s="8"/>
      <c r="AB537" s="8"/>
    </row>
    <row r="538" spans="1:28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4"/>
      <c r="S538" s="44"/>
      <c r="T538" s="44"/>
      <c r="U538" s="44"/>
      <c r="V538" s="44"/>
      <c r="W538" s="44"/>
      <c r="X538" s="44"/>
      <c r="Y538" s="44"/>
      <c r="Z538" s="8"/>
      <c r="AA538" s="8"/>
      <c r="AB538" s="8"/>
    </row>
    <row r="539" spans="1:28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4"/>
      <c r="S539" s="44"/>
      <c r="T539" s="44"/>
      <c r="U539" s="44"/>
      <c r="V539" s="44"/>
      <c r="W539" s="44"/>
      <c r="X539" s="44"/>
      <c r="Y539" s="44"/>
      <c r="Z539" s="8"/>
      <c r="AA539" s="8"/>
      <c r="AB539" s="8"/>
    </row>
    <row r="540" spans="1:28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4"/>
      <c r="S540" s="44"/>
      <c r="T540" s="44"/>
      <c r="U540" s="44"/>
      <c r="V540" s="44"/>
      <c r="W540" s="44"/>
      <c r="X540" s="44"/>
      <c r="Y540" s="44"/>
      <c r="Z540" s="8"/>
      <c r="AA540" s="8"/>
      <c r="AB540" s="8"/>
    </row>
    <row r="541" spans="1:28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4"/>
      <c r="S541" s="44"/>
      <c r="T541" s="44"/>
      <c r="U541" s="44"/>
      <c r="V541" s="44"/>
      <c r="W541" s="44"/>
      <c r="X541" s="44"/>
      <c r="Y541" s="44"/>
      <c r="Z541" s="8"/>
      <c r="AA541" s="8"/>
      <c r="AB541" s="8"/>
    </row>
    <row r="542" spans="1:28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4"/>
      <c r="S542" s="44"/>
      <c r="T542" s="44"/>
      <c r="U542" s="44"/>
      <c r="V542" s="44"/>
      <c r="W542" s="44"/>
      <c r="X542" s="44"/>
      <c r="Y542" s="44"/>
      <c r="Z542" s="8"/>
      <c r="AA542" s="8"/>
      <c r="AB542" s="8"/>
    </row>
    <row r="543" spans="1:28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4"/>
      <c r="S543" s="44"/>
      <c r="T543" s="44"/>
      <c r="U543" s="44"/>
      <c r="V543" s="44"/>
      <c r="W543" s="44"/>
      <c r="X543" s="44"/>
      <c r="Y543" s="44"/>
      <c r="Z543" s="8"/>
      <c r="AA543" s="8"/>
      <c r="AB543" s="8"/>
    </row>
    <row r="544" spans="1:28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4"/>
      <c r="S544" s="44"/>
      <c r="T544" s="44"/>
      <c r="U544" s="44"/>
      <c r="V544" s="44"/>
      <c r="W544" s="44"/>
      <c r="X544" s="44"/>
      <c r="Y544" s="44"/>
      <c r="Z544" s="8"/>
      <c r="AA544" s="8"/>
      <c r="AB544" s="8"/>
    </row>
    <row r="545" spans="1:28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4"/>
      <c r="S545" s="44"/>
      <c r="T545" s="44"/>
      <c r="U545" s="44"/>
      <c r="V545" s="44"/>
      <c r="W545" s="44"/>
      <c r="X545" s="44"/>
      <c r="Y545" s="44"/>
      <c r="Z545" s="8"/>
      <c r="AA545" s="8"/>
      <c r="AB545" s="8"/>
    </row>
    <row r="546" spans="1:28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4"/>
      <c r="S546" s="44"/>
      <c r="T546" s="44"/>
      <c r="U546" s="44"/>
      <c r="V546" s="44"/>
      <c r="W546" s="44"/>
      <c r="X546" s="44"/>
      <c r="Y546" s="44"/>
      <c r="Z546" s="8"/>
      <c r="AA546" s="8"/>
      <c r="AB546" s="8"/>
    </row>
    <row r="547" spans="1:28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4"/>
      <c r="S547" s="44"/>
      <c r="T547" s="44"/>
      <c r="U547" s="44"/>
      <c r="V547" s="44"/>
      <c r="W547" s="44"/>
      <c r="X547" s="44"/>
      <c r="Y547" s="44"/>
      <c r="Z547" s="8"/>
      <c r="AA547" s="8"/>
      <c r="AB547" s="8"/>
    </row>
    <row r="548" spans="1:28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4"/>
      <c r="S548" s="44"/>
      <c r="T548" s="44"/>
      <c r="U548" s="44"/>
      <c r="V548" s="44"/>
      <c r="W548" s="44"/>
      <c r="X548" s="44"/>
      <c r="Y548" s="44"/>
      <c r="Z548" s="8"/>
      <c r="AA548" s="8"/>
      <c r="AB548" s="8"/>
    </row>
    <row r="549" spans="1:28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4"/>
      <c r="S549" s="44"/>
      <c r="T549" s="44"/>
      <c r="U549" s="44"/>
      <c r="V549" s="44"/>
      <c r="W549" s="44"/>
      <c r="X549" s="44"/>
      <c r="Y549" s="44"/>
      <c r="Z549" s="8"/>
      <c r="AA549" s="8"/>
      <c r="AB549" s="8"/>
    </row>
    <row r="550" spans="1:28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4"/>
      <c r="S550" s="44"/>
      <c r="T550" s="44"/>
      <c r="U550" s="44"/>
      <c r="V550" s="44"/>
      <c r="W550" s="44"/>
      <c r="X550" s="44"/>
      <c r="Y550" s="44"/>
      <c r="Z550" s="8"/>
      <c r="AA550" s="8"/>
      <c r="AB550" s="8"/>
    </row>
    <row r="551" spans="1:28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4"/>
      <c r="S551" s="44"/>
      <c r="T551" s="44"/>
      <c r="U551" s="44"/>
      <c r="V551" s="44"/>
      <c r="W551" s="44"/>
      <c r="X551" s="44"/>
      <c r="Y551" s="44"/>
      <c r="Z551" s="8"/>
      <c r="AA551" s="8"/>
      <c r="AB551" s="8"/>
    </row>
    <row r="552" spans="1:28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4"/>
      <c r="S552" s="44"/>
      <c r="T552" s="44"/>
      <c r="U552" s="44"/>
      <c r="V552" s="44"/>
      <c r="W552" s="44"/>
      <c r="X552" s="44"/>
      <c r="Y552" s="44"/>
      <c r="Z552" s="8"/>
      <c r="AA552" s="8"/>
      <c r="AB552" s="8"/>
    </row>
    <row r="553" spans="1:28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4"/>
      <c r="S553" s="44"/>
      <c r="T553" s="44"/>
      <c r="U553" s="44"/>
      <c r="V553" s="44"/>
      <c r="W553" s="44"/>
      <c r="X553" s="44"/>
      <c r="Y553" s="44"/>
      <c r="Z553" s="8"/>
      <c r="AA553" s="8"/>
      <c r="AB553" s="8"/>
    </row>
    <row r="554" spans="1:28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4"/>
      <c r="S554" s="44"/>
      <c r="T554" s="44"/>
      <c r="U554" s="44"/>
      <c r="V554" s="44"/>
      <c r="W554" s="44"/>
      <c r="X554" s="44"/>
      <c r="Y554" s="44"/>
      <c r="Z554" s="8"/>
      <c r="AA554" s="8"/>
      <c r="AB554" s="8"/>
    </row>
    <row r="555" spans="1:28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4"/>
      <c r="S555" s="44"/>
      <c r="T555" s="44"/>
      <c r="U555" s="44"/>
      <c r="V555" s="44"/>
      <c r="W555" s="44"/>
      <c r="X555" s="44"/>
      <c r="Y555" s="44"/>
      <c r="Z555" s="8"/>
      <c r="AA555" s="8"/>
      <c r="AB555" s="8"/>
    </row>
    <row r="556" spans="1:28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4"/>
      <c r="S556" s="44"/>
      <c r="T556" s="44"/>
      <c r="U556" s="44"/>
      <c r="V556" s="44"/>
      <c r="W556" s="44"/>
      <c r="X556" s="44"/>
      <c r="Y556" s="44"/>
      <c r="Z556" s="8"/>
      <c r="AA556" s="8"/>
      <c r="AB556" s="8"/>
    </row>
    <row r="557" spans="1:28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4"/>
      <c r="S557" s="44"/>
      <c r="T557" s="44"/>
      <c r="U557" s="44"/>
      <c r="V557" s="44"/>
      <c r="W557" s="44"/>
      <c r="X557" s="44"/>
      <c r="Y557" s="44"/>
      <c r="Z557" s="8"/>
      <c r="AA557" s="8"/>
      <c r="AB557" s="8"/>
    </row>
    <row r="558" spans="1:28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4"/>
      <c r="S558" s="44"/>
      <c r="T558" s="44"/>
      <c r="U558" s="44"/>
      <c r="V558" s="44"/>
      <c r="W558" s="44"/>
      <c r="X558" s="44"/>
      <c r="Y558" s="44"/>
      <c r="Z558" s="8"/>
      <c r="AA558" s="8"/>
      <c r="AB558" s="8"/>
    </row>
    <row r="559" spans="1:28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4"/>
      <c r="S559" s="44"/>
      <c r="T559" s="44"/>
      <c r="U559" s="44"/>
      <c r="V559" s="44"/>
      <c r="W559" s="44"/>
      <c r="X559" s="44"/>
      <c r="Y559" s="44"/>
      <c r="Z559" s="8"/>
      <c r="AA559" s="8"/>
      <c r="AB559" s="8"/>
    </row>
    <row r="560" spans="1:28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4"/>
      <c r="S560" s="44"/>
      <c r="T560" s="44"/>
      <c r="U560" s="44"/>
      <c r="V560" s="44"/>
      <c r="W560" s="44"/>
      <c r="X560" s="44"/>
      <c r="Y560" s="44"/>
      <c r="Z560" s="8"/>
      <c r="AA560" s="8"/>
      <c r="AB560" s="8"/>
    </row>
    <row r="561" spans="1:28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4"/>
      <c r="S561" s="44"/>
      <c r="T561" s="44"/>
      <c r="U561" s="44"/>
      <c r="V561" s="44"/>
      <c r="W561" s="44"/>
      <c r="X561" s="44"/>
      <c r="Y561" s="44"/>
      <c r="Z561" s="8"/>
      <c r="AA561" s="8"/>
      <c r="AB561" s="8"/>
    </row>
    <row r="562" spans="1:28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4"/>
      <c r="S562" s="44"/>
      <c r="T562" s="44"/>
      <c r="U562" s="44"/>
      <c r="V562" s="44"/>
      <c r="W562" s="44"/>
      <c r="X562" s="44"/>
      <c r="Y562" s="44"/>
      <c r="Z562" s="8"/>
      <c r="AA562" s="8"/>
      <c r="AB562" s="8"/>
    </row>
    <row r="563" spans="1:28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4"/>
      <c r="S563" s="44"/>
      <c r="T563" s="44"/>
      <c r="U563" s="44"/>
      <c r="V563" s="44"/>
      <c r="W563" s="44"/>
      <c r="X563" s="44"/>
      <c r="Y563" s="44"/>
      <c r="Z563" s="8"/>
      <c r="AA563" s="8"/>
      <c r="AB563" s="8"/>
    </row>
    <row r="564" spans="1:28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4"/>
      <c r="S564" s="44"/>
      <c r="T564" s="44"/>
      <c r="U564" s="44"/>
      <c r="V564" s="44"/>
      <c r="W564" s="44"/>
      <c r="X564" s="44"/>
      <c r="Y564" s="44"/>
      <c r="Z564" s="8"/>
      <c r="AA564" s="8"/>
      <c r="AB564" s="8"/>
    </row>
    <row r="565" spans="1:28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4"/>
      <c r="S565" s="44"/>
      <c r="T565" s="44"/>
      <c r="U565" s="44"/>
      <c r="V565" s="44"/>
      <c r="W565" s="44"/>
      <c r="X565" s="44"/>
      <c r="Y565" s="44"/>
      <c r="Z565" s="8"/>
      <c r="AA565" s="8"/>
      <c r="AB565" s="8"/>
    </row>
    <row r="566" spans="1:28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4"/>
      <c r="S566" s="44"/>
      <c r="T566" s="44"/>
      <c r="U566" s="44"/>
      <c r="V566" s="44"/>
      <c r="W566" s="44"/>
      <c r="X566" s="44"/>
      <c r="Y566" s="44"/>
      <c r="Z566" s="8"/>
      <c r="AA566" s="8"/>
      <c r="AB566" s="8"/>
    </row>
    <row r="567" spans="1:28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4"/>
      <c r="S567" s="44"/>
      <c r="T567" s="44"/>
      <c r="U567" s="44"/>
      <c r="V567" s="44"/>
      <c r="W567" s="44"/>
      <c r="X567" s="44"/>
      <c r="Y567" s="44"/>
      <c r="Z567" s="8"/>
      <c r="AA567" s="8"/>
      <c r="AB567" s="8"/>
    </row>
    <row r="568" spans="1:28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4"/>
      <c r="S568" s="44"/>
      <c r="T568" s="44"/>
      <c r="U568" s="44"/>
      <c r="V568" s="44"/>
      <c r="W568" s="44"/>
      <c r="X568" s="44"/>
      <c r="Y568" s="44"/>
      <c r="Z568" s="8"/>
      <c r="AA568" s="8"/>
      <c r="AB568" s="8"/>
    </row>
    <row r="569" spans="1:28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4"/>
      <c r="S569" s="44"/>
      <c r="T569" s="44"/>
      <c r="U569" s="44"/>
      <c r="V569" s="44"/>
      <c r="W569" s="44"/>
      <c r="X569" s="44"/>
      <c r="Y569" s="44"/>
      <c r="Z569" s="8"/>
      <c r="AA569" s="8"/>
      <c r="AB569" s="8"/>
    </row>
    <row r="570" spans="1:28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4"/>
      <c r="S570" s="44"/>
      <c r="T570" s="44"/>
      <c r="U570" s="44"/>
      <c r="V570" s="44"/>
      <c r="W570" s="44"/>
      <c r="X570" s="44"/>
      <c r="Y570" s="44"/>
      <c r="Z570" s="8"/>
      <c r="AA570" s="8"/>
      <c r="AB570" s="8"/>
    </row>
    <row r="571" spans="1:28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4"/>
      <c r="S571" s="44"/>
      <c r="T571" s="44"/>
      <c r="U571" s="44"/>
      <c r="V571" s="44"/>
      <c r="W571" s="44"/>
      <c r="X571" s="44"/>
      <c r="Y571" s="44"/>
      <c r="Z571" s="8"/>
      <c r="AA571" s="8"/>
      <c r="AB571" s="8"/>
    </row>
    <row r="572" spans="1:28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4"/>
      <c r="S572" s="44"/>
      <c r="T572" s="44"/>
      <c r="U572" s="44"/>
      <c r="V572" s="44"/>
      <c r="W572" s="44"/>
      <c r="X572" s="44"/>
      <c r="Y572" s="44"/>
      <c r="Z572" s="8"/>
      <c r="AA572" s="8"/>
      <c r="AB572" s="8"/>
    </row>
    <row r="573" spans="1:28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4"/>
      <c r="S573" s="44"/>
      <c r="T573" s="44"/>
      <c r="U573" s="44"/>
      <c r="V573" s="44"/>
      <c r="W573" s="44"/>
      <c r="X573" s="44"/>
      <c r="Y573" s="44"/>
      <c r="Z573" s="8"/>
      <c r="AA573" s="8"/>
      <c r="AB573" s="8"/>
    </row>
    <row r="574" spans="1:28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4"/>
      <c r="S574" s="44"/>
      <c r="T574" s="44"/>
      <c r="U574" s="44"/>
      <c r="V574" s="44"/>
      <c r="W574" s="44"/>
      <c r="X574" s="44"/>
      <c r="Y574" s="44"/>
      <c r="Z574" s="8"/>
      <c r="AA574" s="8"/>
      <c r="AB574" s="8"/>
    </row>
    <row r="575" spans="1:28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4"/>
      <c r="S575" s="44"/>
      <c r="T575" s="44"/>
      <c r="U575" s="44"/>
      <c r="V575" s="44"/>
      <c r="W575" s="44"/>
      <c r="X575" s="44"/>
      <c r="Y575" s="44"/>
      <c r="Z575" s="8"/>
      <c r="AA575" s="8"/>
      <c r="AB575" s="8"/>
    </row>
    <row r="576" spans="1:28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4"/>
      <c r="S576" s="44"/>
      <c r="T576" s="44"/>
      <c r="U576" s="44"/>
      <c r="V576" s="44"/>
      <c r="W576" s="44"/>
      <c r="X576" s="44"/>
      <c r="Y576" s="44"/>
      <c r="Z576" s="8"/>
      <c r="AA576" s="8"/>
      <c r="AB576" s="8"/>
    </row>
    <row r="577" spans="1:28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4"/>
      <c r="S577" s="44"/>
      <c r="T577" s="44"/>
      <c r="U577" s="44"/>
      <c r="V577" s="44"/>
      <c r="W577" s="44"/>
      <c r="X577" s="44"/>
      <c r="Y577" s="44"/>
      <c r="Z577" s="8"/>
      <c r="AA577" s="8"/>
      <c r="AB577" s="8"/>
    </row>
    <row r="578" spans="1:28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4"/>
      <c r="S578" s="44"/>
      <c r="T578" s="44"/>
      <c r="U578" s="44"/>
      <c r="V578" s="44"/>
      <c r="W578" s="44"/>
      <c r="X578" s="44"/>
      <c r="Y578" s="44"/>
      <c r="Z578" s="8"/>
      <c r="AA578" s="8"/>
      <c r="AB578" s="8"/>
    </row>
    <row r="579" spans="1:28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4"/>
      <c r="S579" s="44"/>
      <c r="T579" s="44"/>
      <c r="U579" s="44"/>
      <c r="V579" s="44"/>
      <c r="W579" s="44"/>
      <c r="X579" s="44"/>
      <c r="Y579" s="44"/>
      <c r="Z579" s="8"/>
      <c r="AA579" s="8"/>
      <c r="AB579" s="8"/>
    </row>
    <row r="580" spans="1:28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4"/>
      <c r="S580" s="44"/>
      <c r="T580" s="44"/>
      <c r="U580" s="44"/>
      <c r="V580" s="44"/>
      <c r="W580" s="44"/>
      <c r="X580" s="44"/>
      <c r="Y580" s="44"/>
      <c r="Z580" s="8"/>
      <c r="AA580" s="8"/>
      <c r="AB580" s="8"/>
    </row>
    <row r="581" spans="1:28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4"/>
      <c r="S581" s="44"/>
      <c r="T581" s="44"/>
      <c r="U581" s="44"/>
      <c r="V581" s="44"/>
      <c r="W581" s="44"/>
      <c r="X581" s="44"/>
      <c r="Y581" s="44"/>
      <c r="Z581" s="8"/>
      <c r="AA581" s="8"/>
      <c r="AB581" s="8"/>
    </row>
    <row r="582" spans="1:28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4"/>
      <c r="S582" s="44"/>
      <c r="T582" s="44"/>
      <c r="U582" s="44"/>
      <c r="V582" s="44"/>
      <c r="W582" s="44"/>
      <c r="X582" s="44"/>
      <c r="Y582" s="44"/>
      <c r="Z582" s="8"/>
      <c r="AA582" s="8"/>
      <c r="AB582" s="8"/>
    </row>
    <row r="583" spans="1:28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4"/>
      <c r="S583" s="44"/>
      <c r="T583" s="44"/>
      <c r="U583" s="44"/>
      <c r="V583" s="44"/>
      <c r="W583" s="44"/>
      <c r="X583" s="44"/>
      <c r="Y583" s="44"/>
      <c r="Z583" s="8"/>
      <c r="AA583" s="8"/>
      <c r="AB583" s="8"/>
    </row>
    <row r="584" spans="1:28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4"/>
      <c r="S584" s="44"/>
      <c r="T584" s="44"/>
      <c r="U584" s="44"/>
      <c r="V584" s="44"/>
      <c r="W584" s="44"/>
      <c r="X584" s="44"/>
      <c r="Y584" s="44"/>
      <c r="Z584" s="8"/>
      <c r="AA584" s="8"/>
      <c r="AB584" s="8"/>
    </row>
    <row r="585" spans="1:28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4"/>
      <c r="S585" s="44"/>
      <c r="T585" s="44"/>
      <c r="U585" s="44"/>
      <c r="V585" s="44"/>
      <c r="W585" s="44"/>
      <c r="X585" s="44"/>
      <c r="Y585" s="44"/>
      <c r="Z585" s="8"/>
      <c r="AA585" s="8"/>
      <c r="AB585" s="8"/>
    </row>
    <row r="586" spans="1:28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4"/>
      <c r="S586" s="44"/>
      <c r="T586" s="44"/>
      <c r="U586" s="44"/>
      <c r="V586" s="44"/>
      <c r="W586" s="44"/>
      <c r="X586" s="44"/>
      <c r="Y586" s="44"/>
      <c r="Z586" s="8"/>
      <c r="AA586" s="8"/>
      <c r="AB586" s="8"/>
    </row>
    <row r="587" spans="1:28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4"/>
      <c r="S587" s="44"/>
      <c r="T587" s="44"/>
      <c r="U587" s="44"/>
      <c r="V587" s="44"/>
      <c r="W587" s="44"/>
      <c r="X587" s="44"/>
      <c r="Y587" s="44"/>
      <c r="Z587" s="8"/>
      <c r="AA587" s="8"/>
      <c r="AB587" s="8"/>
    </row>
    <row r="588" spans="1:28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4"/>
      <c r="S588" s="44"/>
      <c r="T588" s="44"/>
      <c r="U588" s="44"/>
      <c r="V588" s="44"/>
      <c r="W588" s="44"/>
      <c r="X588" s="44"/>
      <c r="Y588" s="44"/>
      <c r="Z588" s="8"/>
      <c r="AA588" s="8"/>
      <c r="AB588" s="8"/>
    </row>
    <row r="589" spans="1:28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4"/>
      <c r="S589" s="44"/>
      <c r="T589" s="44"/>
      <c r="U589" s="44"/>
      <c r="V589" s="44"/>
      <c r="W589" s="44"/>
      <c r="X589" s="44"/>
      <c r="Y589" s="44"/>
      <c r="Z589" s="8"/>
      <c r="AA589" s="8"/>
      <c r="AB589" s="8"/>
    </row>
    <row r="590" spans="1:28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4"/>
      <c r="S590" s="44"/>
      <c r="T590" s="44"/>
      <c r="U590" s="44"/>
      <c r="V590" s="44"/>
      <c r="W590" s="44"/>
      <c r="X590" s="44"/>
      <c r="Y590" s="44"/>
      <c r="Z590" s="8"/>
      <c r="AA590" s="8"/>
      <c r="AB590" s="8"/>
    </row>
    <row r="591" spans="1:28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4"/>
      <c r="S591" s="44"/>
      <c r="T591" s="44"/>
      <c r="U591" s="44"/>
      <c r="V591" s="44"/>
      <c r="W591" s="44"/>
      <c r="X591" s="44"/>
      <c r="Y591" s="44"/>
      <c r="Z591" s="8"/>
      <c r="AA591" s="8"/>
      <c r="AB591" s="8"/>
    </row>
    <row r="592" spans="1:28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4"/>
      <c r="S592" s="44"/>
      <c r="T592" s="44"/>
      <c r="U592" s="44"/>
      <c r="V592" s="44"/>
      <c r="W592" s="44"/>
      <c r="X592" s="44"/>
      <c r="Y592" s="44"/>
      <c r="Z592" s="8"/>
      <c r="AA592" s="8"/>
      <c r="AB592" s="8"/>
    </row>
    <row r="593" spans="1:28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4"/>
      <c r="S593" s="44"/>
      <c r="T593" s="44"/>
      <c r="U593" s="44"/>
      <c r="V593" s="44"/>
      <c r="W593" s="44"/>
      <c r="X593" s="44"/>
      <c r="Y593" s="44"/>
      <c r="Z593" s="8"/>
      <c r="AA593" s="8"/>
      <c r="AB593" s="8"/>
    </row>
    <row r="594" spans="1:28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4"/>
      <c r="S594" s="44"/>
      <c r="T594" s="44"/>
      <c r="U594" s="44"/>
      <c r="V594" s="44"/>
      <c r="W594" s="44"/>
      <c r="X594" s="44"/>
      <c r="Y594" s="44"/>
      <c r="Z594" s="8"/>
      <c r="AA594" s="8"/>
      <c r="AB594" s="8"/>
    </row>
    <row r="595" spans="1:28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4"/>
      <c r="S595" s="44"/>
      <c r="T595" s="44"/>
      <c r="U595" s="44"/>
      <c r="V595" s="44"/>
      <c r="W595" s="44"/>
      <c r="X595" s="44"/>
      <c r="Y595" s="44"/>
      <c r="Z595" s="8"/>
      <c r="AA595" s="8"/>
      <c r="AB595" s="8"/>
    </row>
    <row r="596" spans="1:28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4"/>
      <c r="S596" s="44"/>
      <c r="T596" s="44"/>
      <c r="U596" s="44"/>
      <c r="V596" s="44"/>
      <c r="W596" s="44"/>
      <c r="X596" s="44"/>
      <c r="Y596" s="44"/>
      <c r="Z596" s="8"/>
      <c r="AA596" s="8"/>
      <c r="AB596" s="8"/>
    </row>
    <row r="597" spans="1:28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4"/>
      <c r="S597" s="44"/>
      <c r="T597" s="44"/>
      <c r="U597" s="44"/>
      <c r="V597" s="44"/>
      <c r="W597" s="44"/>
      <c r="X597" s="44"/>
      <c r="Y597" s="44"/>
      <c r="Z597" s="8"/>
      <c r="AA597" s="8"/>
      <c r="AB597" s="8"/>
    </row>
    <row r="598" spans="1:28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4"/>
      <c r="S598" s="44"/>
      <c r="T598" s="44"/>
      <c r="U598" s="44"/>
      <c r="V598" s="44"/>
      <c r="W598" s="44"/>
      <c r="X598" s="44"/>
      <c r="Y598" s="44"/>
      <c r="Z598" s="8"/>
      <c r="AA598" s="8"/>
      <c r="AB598" s="8"/>
    </row>
    <row r="599" spans="1:28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4"/>
      <c r="S599" s="44"/>
      <c r="T599" s="44"/>
      <c r="U599" s="44"/>
      <c r="V599" s="44"/>
      <c r="W599" s="44"/>
      <c r="X599" s="44"/>
      <c r="Y599" s="44"/>
      <c r="Z599" s="8"/>
      <c r="AA599" s="8"/>
      <c r="AB599" s="8"/>
    </row>
    <row r="600" spans="1:28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4"/>
      <c r="S600" s="44"/>
      <c r="T600" s="44"/>
      <c r="U600" s="44"/>
      <c r="V600" s="44"/>
      <c r="W600" s="44"/>
      <c r="X600" s="44"/>
      <c r="Y600" s="44"/>
      <c r="Z600" s="8"/>
      <c r="AA600" s="8"/>
      <c r="AB600" s="8"/>
    </row>
    <row r="601" spans="1:28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4"/>
      <c r="S601" s="44"/>
      <c r="T601" s="44"/>
      <c r="U601" s="44"/>
      <c r="V601" s="44"/>
      <c r="W601" s="44"/>
      <c r="X601" s="44"/>
      <c r="Y601" s="44"/>
      <c r="Z601" s="8"/>
      <c r="AA601" s="8"/>
      <c r="AB601" s="8"/>
    </row>
    <row r="602" spans="1:28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4"/>
      <c r="S602" s="44"/>
      <c r="T602" s="44"/>
      <c r="U602" s="44"/>
      <c r="V602" s="44"/>
      <c r="W602" s="44"/>
      <c r="X602" s="44"/>
      <c r="Y602" s="44"/>
      <c r="Z602" s="8"/>
      <c r="AA602" s="8"/>
      <c r="AB602" s="8"/>
    </row>
    <row r="603" spans="1:28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4"/>
      <c r="S603" s="44"/>
      <c r="T603" s="44"/>
      <c r="U603" s="44"/>
      <c r="V603" s="44"/>
      <c r="W603" s="44"/>
      <c r="X603" s="44"/>
      <c r="Y603" s="44"/>
      <c r="Z603" s="8"/>
      <c r="AA603" s="8"/>
      <c r="AB603" s="8"/>
    </row>
    <row r="604" spans="1:28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4"/>
      <c r="S604" s="44"/>
      <c r="T604" s="44"/>
      <c r="U604" s="44"/>
      <c r="V604" s="44"/>
      <c r="W604" s="44"/>
      <c r="X604" s="44"/>
      <c r="Y604" s="44"/>
      <c r="Z604" s="8"/>
      <c r="AA604" s="8"/>
      <c r="AB604" s="8"/>
    </row>
    <row r="605" spans="1:28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4"/>
      <c r="S605" s="44"/>
      <c r="T605" s="44"/>
      <c r="U605" s="44"/>
      <c r="V605" s="44"/>
      <c r="W605" s="44"/>
      <c r="X605" s="44"/>
      <c r="Y605" s="44"/>
      <c r="Z605" s="8"/>
      <c r="AA605" s="8"/>
      <c r="AB605" s="8"/>
    </row>
    <row r="606" spans="1:28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4"/>
      <c r="S606" s="44"/>
      <c r="T606" s="44"/>
      <c r="U606" s="44"/>
      <c r="V606" s="44"/>
      <c r="W606" s="44"/>
      <c r="X606" s="44"/>
      <c r="Y606" s="44"/>
      <c r="Z606" s="8"/>
      <c r="AA606" s="8"/>
      <c r="AB606" s="8"/>
    </row>
    <row r="607" spans="1:28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4"/>
      <c r="S607" s="44"/>
      <c r="T607" s="44"/>
      <c r="U607" s="44"/>
      <c r="V607" s="44"/>
      <c r="W607" s="44"/>
      <c r="X607" s="44"/>
      <c r="Y607" s="44"/>
      <c r="Z607" s="8"/>
      <c r="AA607" s="8"/>
      <c r="AB607" s="8"/>
    </row>
    <row r="608" spans="1:28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4"/>
      <c r="S608" s="44"/>
      <c r="T608" s="44"/>
      <c r="U608" s="44"/>
      <c r="V608" s="44"/>
      <c r="W608" s="44"/>
      <c r="X608" s="44"/>
      <c r="Y608" s="44"/>
      <c r="Z608" s="8"/>
      <c r="AA608" s="8"/>
      <c r="AB608" s="8"/>
    </row>
    <row r="609" spans="1:28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4"/>
      <c r="S609" s="44"/>
      <c r="T609" s="44"/>
      <c r="U609" s="44"/>
      <c r="V609" s="44"/>
      <c r="W609" s="44"/>
      <c r="X609" s="44"/>
      <c r="Y609" s="44"/>
      <c r="Z609" s="8"/>
      <c r="AA609" s="8"/>
      <c r="AB609" s="8"/>
    </row>
    <row r="610" spans="1:28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4"/>
      <c r="S610" s="44"/>
      <c r="T610" s="44"/>
      <c r="U610" s="44"/>
      <c r="V610" s="44"/>
      <c r="W610" s="44"/>
      <c r="X610" s="44"/>
      <c r="Y610" s="44"/>
      <c r="Z610" s="8"/>
      <c r="AA610" s="8"/>
      <c r="AB610" s="8"/>
    </row>
    <row r="611" spans="1:28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4"/>
      <c r="S611" s="44"/>
      <c r="T611" s="44"/>
      <c r="U611" s="44"/>
      <c r="V611" s="44"/>
      <c r="W611" s="44"/>
      <c r="X611" s="44"/>
      <c r="Y611" s="44"/>
      <c r="Z611" s="8"/>
      <c r="AA611" s="8"/>
      <c r="AB611" s="8"/>
    </row>
    <row r="612" spans="1:28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4"/>
      <c r="S612" s="44"/>
      <c r="T612" s="44"/>
      <c r="U612" s="44"/>
      <c r="V612" s="44"/>
      <c r="W612" s="44"/>
      <c r="X612" s="44"/>
      <c r="Y612" s="44"/>
      <c r="Z612" s="8"/>
      <c r="AA612" s="8"/>
      <c r="AB612" s="8"/>
    </row>
    <row r="613" spans="1:28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4"/>
      <c r="S613" s="44"/>
      <c r="T613" s="44"/>
      <c r="U613" s="44"/>
      <c r="V613" s="44"/>
      <c r="W613" s="44"/>
      <c r="X613" s="44"/>
      <c r="Y613" s="44"/>
      <c r="Z613" s="8"/>
      <c r="AA613" s="8"/>
      <c r="AB613" s="8"/>
    </row>
    <row r="614" spans="1:28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4"/>
      <c r="S614" s="44"/>
      <c r="T614" s="44"/>
      <c r="U614" s="44"/>
      <c r="V614" s="44"/>
      <c r="W614" s="44"/>
      <c r="X614" s="44"/>
      <c r="Y614" s="44"/>
      <c r="Z614" s="8"/>
      <c r="AA614" s="8"/>
      <c r="AB614" s="8"/>
    </row>
    <row r="615" spans="1:28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4"/>
      <c r="S615" s="44"/>
      <c r="T615" s="44"/>
      <c r="U615" s="44"/>
      <c r="V615" s="44"/>
      <c r="W615" s="44"/>
      <c r="X615" s="44"/>
      <c r="Y615" s="44"/>
      <c r="Z615" s="8"/>
      <c r="AA615" s="8"/>
      <c r="AB615" s="8"/>
    </row>
    <row r="616" spans="1:28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4"/>
      <c r="S616" s="44"/>
      <c r="T616" s="44"/>
      <c r="U616" s="44"/>
      <c r="V616" s="44"/>
      <c r="W616" s="44"/>
      <c r="X616" s="44"/>
      <c r="Y616" s="44"/>
      <c r="Z616" s="8"/>
      <c r="AA616" s="8"/>
      <c r="AB616" s="8"/>
    </row>
    <row r="617" spans="1:28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4"/>
      <c r="S617" s="44"/>
      <c r="T617" s="44"/>
      <c r="U617" s="44"/>
      <c r="V617" s="44"/>
      <c r="W617" s="44"/>
      <c r="X617" s="44"/>
      <c r="Y617" s="44"/>
      <c r="Z617" s="8"/>
      <c r="AA617" s="8"/>
      <c r="AB617" s="8"/>
    </row>
    <row r="618" spans="1:28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4"/>
      <c r="S618" s="44"/>
      <c r="T618" s="44"/>
      <c r="U618" s="44"/>
      <c r="V618" s="44"/>
      <c r="W618" s="44"/>
      <c r="X618" s="44"/>
      <c r="Y618" s="44"/>
      <c r="Z618" s="8"/>
      <c r="AA618" s="8"/>
      <c r="AB618" s="8"/>
    </row>
    <row r="619" spans="1:28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4"/>
      <c r="S619" s="44"/>
      <c r="T619" s="44"/>
      <c r="U619" s="44"/>
      <c r="V619" s="44"/>
      <c r="W619" s="44"/>
      <c r="X619" s="44"/>
      <c r="Y619" s="44"/>
      <c r="Z619" s="8"/>
      <c r="AA619" s="8"/>
      <c r="AB619" s="8"/>
    </row>
    <row r="620" spans="1:28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4"/>
      <c r="S620" s="44"/>
      <c r="T620" s="44"/>
      <c r="U620" s="44"/>
      <c r="V620" s="44"/>
      <c r="W620" s="44"/>
      <c r="X620" s="44"/>
      <c r="Y620" s="44"/>
      <c r="Z620" s="8"/>
      <c r="AA620" s="8"/>
      <c r="AB620" s="8"/>
    </row>
    <row r="621" spans="1:28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4"/>
      <c r="S621" s="44"/>
      <c r="T621" s="44"/>
      <c r="U621" s="44"/>
      <c r="V621" s="44"/>
      <c r="W621" s="44"/>
      <c r="X621" s="44"/>
      <c r="Y621" s="44"/>
      <c r="Z621" s="8"/>
      <c r="AA621" s="8"/>
      <c r="AB621" s="8"/>
    </row>
    <row r="622" spans="1:28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4"/>
      <c r="S622" s="44"/>
      <c r="T622" s="44"/>
      <c r="U622" s="44"/>
      <c r="V622" s="44"/>
      <c r="W622" s="44"/>
      <c r="X622" s="44"/>
      <c r="Y622" s="44"/>
      <c r="Z622" s="8"/>
      <c r="AA622" s="8"/>
      <c r="AB622" s="8"/>
    </row>
    <row r="623" spans="1:28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4"/>
      <c r="S623" s="44"/>
      <c r="T623" s="44"/>
      <c r="U623" s="44"/>
      <c r="V623" s="44"/>
      <c r="W623" s="44"/>
      <c r="X623" s="44"/>
      <c r="Y623" s="44"/>
      <c r="Z623" s="8"/>
      <c r="AA623" s="8"/>
      <c r="AB623" s="8"/>
    </row>
    <row r="624" spans="1:28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4"/>
      <c r="S624" s="44"/>
      <c r="T624" s="44"/>
      <c r="U624" s="44"/>
      <c r="V624" s="44"/>
      <c r="W624" s="44"/>
      <c r="X624" s="44"/>
      <c r="Y624" s="44"/>
      <c r="Z624" s="8"/>
      <c r="AA624" s="8"/>
      <c r="AB624" s="8"/>
    </row>
    <row r="625" spans="1:28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4"/>
      <c r="S625" s="44"/>
      <c r="T625" s="44"/>
      <c r="U625" s="44"/>
      <c r="V625" s="44"/>
      <c r="W625" s="44"/>
      <c r="X625" s="44"/>
      <c r="Y625" s="44"/>
      <c r="Z625" s="8"/>
      <c r="AA625" s="8"/>
      <c r="AB625" s="8"/>
    </row>
    <row r="626" spans="1:28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4"/>
      <c r="S626" s="44"/>
      <c r="T626" s="44"/>
      <c r="U626" s="44"/>
      <c r="V626" s="44"/>
      <c r="W626" s="44"/>
      <c r="X626" s="44"/>
      <c r="Y626" s="44"/>
      <c r="Z626" s="8"/>
      <c r="AA626" s="8"/>
      <c r="AB626" s="8"/>
    </row>
    <row r="627" spans="1:28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4"/>
      <c r="S627" s="44"/>
      <c r="T627" s="44"/>
      <c r="U627" s="44"/>
      <c r="V627" s="44"/>
      <c r="W627" s="44"/>
      <c r="X627" s="44"/>
      <c r="Y627" s="44"/>
      <c r="Z627" s="8"/>
      <c r="AA627" s="8"/>
      <c r="AB627" s="8"/>
    </row>
    <row r="628" spans="1:28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4"/>
      <c r="S628" s="44"/>
      <c r="T628" s="44"/>
      <c r="U628" s="44"/>
      <c r="V628" s="44"/>
      <c r="W628" s="44"/>
      <c r="X628" s="44"/>
      <c r="Y628" s="44"/>
      <c r="Z628" s="8"/>
      <c r="AA628" s="8"/>
      <c r="AB628" s="8"/>
    </row>
    <row r="629" spans="1:28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4"/>
      <c r="S629" s="44"/>
      <c r="T629" s="44"/>
      <c r="U629" s="44"/>
      <c r="V629" s="44"/>
      <c r="W629" s="44"/>
      <c r="X629" s="44"/>
      <c r="Y629" s="44"/>
      <c r="Z629" s="8"/>
      <c r="AA629" s="8"/>
      <c r="AB629" s="8"/>
    </row>
    <row r="630" spans="1:28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4"/>
      <c r="S630" s="44"/>
      <c r="T630" s="44"/>
      <c r="U630" s="44"/>
      <c r="V630" s="44"/>
      <c r="W630" s="44"/>
      <c r="X630" s="44"/>
      <c r="Y630" s="44"/>
      <c r="Z630" s="8"/>
      <c r="AA630" s="8"/>
      <c r="AB630" s="8"/>
    </row>
    <row r="631" spans="1:28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4"/>
      <c r="S631" s="44"/>
      <c r="T631" s="44"/>
      <c r="U631" s="44"/>
      <c r="V631" s="44"/>
      <c r="W631" s="44"/>
      <c r="X631" s="44"/>
      <c r="Y631" s="44"/>
      <c r="Z631" s="8"/>
      <c r="AA631" s="8"/>
      <c r="AB631" s="8"/>
    </row>
    <row r="632" spans="1:28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4"/>
      <c r="S632" s="44"/>
      <c r="T632" s="44"/>
      <c r="U632" s="44"/>
      <c r="V632" s="44"/>
      <c r="W632" s="44"/>
      <c r="X632" s="44"/>
      <c r="Y632" s="44"/>
      <c r="Z632" s="8"/>
      <c r="AA632" s="8"/>
      <c r="AB632" s="8"/>
    </row>
    <row r="633" spans="1:28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4"/>
      <c r="S633" s="44"/>
      <c r="T633" s="44"/>
      <c r="U633" s="44"/>
      <c r="V633" s="44"/>
      <c r="W633" s="44"/>
      <c r="X633" s="44"/>
      <c r="Y633" s="44"/>
      <c r="Z633" s="8"/>
      <c r="AA633" s="8"/>
      <c r="AB633" s="8"/>
    </row>
    <row r="634" spans="1:28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4"/>
      <c r="S634" s="44"/>
      <c r="T634" s="44"/>
      <c r="U634" s="44"/>
      <c r="V634" s="44"/>
      <c r="W634" s="44"/>
      <c r="X634" s="44"/>
      <c r="Y634" s="44"/>
      <c r="Z634" s="8"/>
      <c r="AA634" s="8"/>
      <c r="AB634" s="8"/>
    </row>
    <row r="635" spans="1:28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4"/>
      <c r="S635" s="44"/>
      <c r="T635" s="44"/>
      <c r="U635" s="44"/>
      <c r="V635" s="44"/>
      <c r="W635" s="44"/>
      <c r="X635" s="44"/>
      <c r="Y635" s="44"/>
      <c r="Z635" s="8"/>
      <c r="AA635" s="8"/>
      <c r="AB635" s="8"/>
    </row>
    <row r="636" spans="1:28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4"/>
      <c r="S636" s="44"/>
      <c r="T636" s="44"/>
      <c r="U636" s="44"/>
      <c r="V636" s="44"/>
      <c r="W636" s="44"/>
      <c r="X636" s="44"/>
      <c r="Y636" s="44"/>
      <c r="Z636" s="8"/>
      <c r="AA636" s="8"/>
      <c r="AB636" s="8"/>
    </row>
    <row r="637" spans="1:28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4"/>
      <c r="S637" s="44"/>
      <c r="T637" s="44"/>
      <c r="U637" s="44"/>
      <c r="V637" s="44"/>
      <c r="W637" s="44"/>
      <c r="X637" s="44"/>
      <c r="Y637" s="44"/>
      <c r="Z637" s="8"/>
      <c r="AA637" s="8"/>
      <c r="AB637" s="8"/>
    </row>
    <row r="638" spans="1:28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4"/>
      <c r="S638" s="44"/>
      <c r="T638" s="44"/>
      <c r="U638" s="44"/>
      <c r="V638" s="44"/>
      <c r="W638" s="44"/>
      <c r="X638" s="44"/>
      <c r="Y638" s="44"/>
      <c r="Z638" s="8"/>
      <c r="AA638" s="8"/>
      <c r="AB638" s="8"/>
    </row>
    <row r="639" spans="1:28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4"/>
      <c r="S639" s="44"/>
      <c r="T639" s="44"/>
      <c r="U639" s="44"/>
      <c r="V639" s="44"/>
      <c r="W639" s="44"/>
      <c r="X639" s="44"/>
      <c r="Y639" s="44"/>
      <c r="Z639" s="8"/>
      <c r="AA639" s="8"/>
      <c r="AB639" s="8"/>
    </row>
    <row r="640" spans="1:28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4"/>
      <c r="S640" s="44"/>
      <c r="T640" s="44"/>
      <c r="U640" s="44"/>
      <c r="V640" s="44"/>
      <c r="W640" s="44"/>
      <c r="X640" s="44"/>
      <c r="Y640" s="44"/>
      <c r="Z640" s="8"/>
      <c r="AA640" s="8"/>
      <c r="AB640" s="8"/>
    </row>
    <row r="641" spans="1:28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4"/>
      <c r="S641" s="44"/>
      <c r="T641" s="44"/>
      <c r="U641" s="44"/>
      <c r="V641" s="44"/>
      <c r="W641" s="44"/>
      <c r="X641" s="44"/>
      <c r="Y641" s="44"/>
      <c r="Z641" s="8"/>
      <c r="AA641" s="8"/>
      <c r="AB641" s="8"/>
    </row>
    <row r="642" spans="1:28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4"/>
      <c r="S642" s="44"/>
      <c r="T642" s="44"/>
      <c r="U642" s="44"/>
      <c r="V642" s="44"/>
      <c r="W642" s="44"/>
      <c r="X642" s="44"/>
      <c r="Y642" s="44"/>
      <c r="Z642" s="8"/>
      <c r="AA642" s="8"/>
      <c r="AB642" s="8"/>
    </row>
    <row r="643" spans="1:28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4"/>
      <c r="S643" s="44"/>
      <c r="T643" s="44"/>
      <c r="U643" s="44"/>
      <c r="V643" s="44"/>
      <c r="W643" s="44"/>
      <c r="X643" s="44"/>
      <c r="Y643" s="44"/>
      <c r="Z643" s="8"/>
      <c r="AA643" s="8"/>
      <c r="AB643" s="8"/>
    </row>
    <row r="644" spans="1:28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4"/>
      <c r="S644" s="44"/>
      <c r="T644" s="44"/>
      <c r="U644" s="44"/>
      <c r="V644" s="44"/>
      <c r="W644" s="44"/>
      <c r="X644" s="44"/>
      <c r="Y644" s="44"/>
      <c r="Z644" s="8"/>
      <c r="AA644" s="8"/>
      <c r="AB644" s="8"/>
    </row>
    <row r="645" spans="1:28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4"/>
      <c r="S645" s="44"/>
      <c r="T645" s="44"/>
      <c r="U645" s="44"/>
      <c r="V645" s="44"/>
      <c r="W645" s="44"/>
      <c r="X645" s="44"/>
      <c r="Y645" s="44"/>
      <c r="Z645" s="8"/>
      <c r="AA645" s="8"/>
      <c r="AB645" s="8"/>
    </row>
    <row r="646" spans="1:28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4"/>
      <c r="S646" s="44"/>
      <c r="T646" s="44"/>
      <c r="U646" s="44"/>
      <c r="V646" s="44"/>
      <c r="W646" s="44"/>
      <c r="X646" s="44"/>
      <c r="Y646" s="44"/>
      <c r="Z646" s="8"/>
      <c r="AA646" s="8"/>
      <c r="AB646" s="8"/>
    </row>
    <row r="647" spans="1:28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4"/>
      <c r="S647" s="44"/>
      <c r="T647" s="44"/>
      <c r="U647" s="44"/>
      <c r="V647" s="44"/>
      <c r="W647" s="44"/>
      <c r="X647" s="44"/>
      <c r="Y647" s="44"/>
      <c r="Z647" s="8"/>
      <c r="AA647" s="8"/>
      <c r="AB647" s="8"/>
    </row>
    <row r="648" spans="1:28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4"/>
      <c r="S648" s="44"/>
      <c r="T648" s="44"/>
      <c r="U648" s="44"/>
      <c r="V648" s="44"/>
      <c r="W648" s="44"/>
      <c r="X648" s="44"/>
      <c r="Y648" s="44"/>
      <c r="Z648" s="8"/>
      <c r="AA648" s="8"/>
      <c r="AB648" s="8"/>
    </row>
    <row r="649" spans="1:28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4"/>
      <c r="S649" s="44"/>
      <c r="T649" s="44"/>
      <c r="U649" s="44"/>
      <c r="V649" s="44"/>
      <c r="W649" s="44"/>
      <c r="X649" s="44"/>
      <c r="Y649" s="44"/>
      <c r="Z649" s="8"/>
      <c r="AA649" s="8"/>
      <c r="AB649" s="8"/>
    </row>
    <row r="650" spans="1:28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4"/>
      <c r="S650" s="44"/>
      <c r="T650" s="44"/>
      <c r="U650" s="44"/>
      <c r="V650" s="44"/>
      <c r="W650" s="44"/>
      <c r="X650" s="44"/>
      <c r="Y650" s="44"/>
      <c r="Z650" s="8"/>
      <c r="AA650" s="8"/>
      <c r="AB650" s="8"/>
    </row>
    <row r="651" spans="1:28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4"/>
      <c r="S651" s="44"/>
      <c r="T651" s="44"/>
      <c r="U651" s="44"/>
      <c r="V651" s="44"/>
      <c r="W651" s="44"/>
      <c r="X651" s="44"/>
      <c r="Y651" s="44"/>
      <c r="Z651" s="8"/>
      <c r="AA651" s="8"/>
      <c r="AB651" s="8"/>
    </row>
    <row r="652" spans="1:28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4"/>
      <c r="S652" s="44"/>
      <c r="T652" s="44"/>
      <c r="U652" s="44"/>
      <c r="V652" s="44"/>
      <c r="W652" s="44"/>
      <c r="X652" s="44"/>
      <c r="Y652" s="44"/>
      <c r="Z652" s="8"/>
      <c r="AA652" s="8"/>
      <c r="AB652" s="8"/>
    </row>
    <row r="653" spans="1:28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4"/>
      <c r="S653" s="44"/>
      <c r="T653" s="44"/>
      <c r="U653" s="44"/>
      <c r="V653" s="44"/>
      <c r="W653" s="44"/>
      <c r="X653" s="44"/>
      <c r="Y653" s="44"/>
      <c r="Z653" s="8"/>
      <c r="AA653" s="8"/>
      <c r="AB653" s="8"/>
    </row>
    <row r="654" spans="1:28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4"/>
      <c r="S654" s="44"/>
      <c r="T654" s="44"/>
      <c r="U654" s="44"/>
      <c r="V654" s="44"/>
      <c r="W654" s="44"/>
      <c r="X654" s="44"/>
      <c r="Y654" s="44"/>
      <c r="Z654" s="8"/>
      <c r="AA654" s="8"/>
      <c r="AB654" s="8"/>
    </row>
    <row r="655" spans="1:28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4"/>
      <c r="S655" s="44"/>
      <c r="T655" s="44"/>
      <c r="U655" s="44"/>
      <c r="V655" s="44"/>
      <c r="W655" s="44"/>
      <c r="X655" s="44"/>
      <c r="Y655" s="44"/>
      <c r="Z655" s="8"/>
      <c r="AA655" s="8"/>
      <c r="AB655" s="8"/>
    </row>
    <row r="656" spans="1:28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4"/>
      <c r="S656" s="44"/>
      <c r="T656" s="44"/>
      <c r="U656" s="44"/>
      <c r="V656" s="44"/>
      <c r="W656" s="44"/>
      <c r="X656" s="44"/>
      <c r="Y656" s="44"/>
      <c r="Z656" s="8"/>
      <c r="AA656" s="8"/>
      <c r="AB656" s="8"/>
    </row>
    <row r="657" spans="1:28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4"/>
      <c r="S657" s="44"/>
      <c r="T657" s="44"/>
      <c r="U657" s="44"/>
      <c r="V657" s="44"/>
      <c r="W657" s="44"/>
      <c r="X657" s="44"/>
      <c r="Y657" s="44"/>
      <c r="Z657" s="8"/>
      <c r="AA657" s="8"/>
      <c r="AB657" s="8"/>
    </row>
    <row r="658" spans="1:28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4"/>
      <c r="S658" s="44"/>
      <c r="T658" s="44"/>
      <c r="U658" s="44"/>
      <c r="V658" s="44"/>
      <c r="W658" s="44"/>
      <c r="X658" s="44"/>
      <c r="Y658" s="44"/>
      <c r="Z658" s="8"/>
      <c r="AA658" s="8"/>
      <c r="AB658" s="8"/>
    </row>
    <row r="659" spans="1:28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4"/>
      <c r="S659" s="44"/>
      <c r="T659" s="44"/>
      <c r="U659" s="44"/>
      <c r="V659" s="44"/>
      <c r="W659" s="44"/>
      <c r="X659" s="44"/>
      <c r="Y659" s="44"/>
      <c r="Z659" s="8"/>
      <c r="AA659" s="8"/>
      <c r="AB659" s="8"/>
    </row>
    <row r="660" spans="1:28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4"/>
      <c r="S660" s="44"/>
      <c r="T660" s="44"/>
      <c r="U660" s="44"/>
      <c r="V660" s="44"/>
      <c r="W660" s="44"/>
      <c r="X660" s="44"/>
      <c r="Y660" s="44"/>
      <c r="Z660" s="8"/>
      <c r="AA660" s="8"/>
      <c r="AB660" s="8"/>
    </row>
    <row r="661" spans="1:28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4"/>
      <c r="S661" s="44"/>
      <c r="T661" s="44"/>
      <c r="U661" s="44"/>
      <c r="V661" s="44"/>
      <c r="W661" s="44"/>
      <c r="X661" s="44"/>
      <c r="Y661" s="44"/>
      <c r="Z661" s="8"/>
      <c r="AA661" s="8"/>
      <c r="AB661" s="8"/>
    </row>
    <row r="662" spans="1:28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4"/>
      <c r="S662" s="44"/>
      <c r="T662" s="44"/>
      <c r="U662" s="44"/>
      <c r="V662" s="44"/>
      <c r="W662" s="44"/>
      <c r="X662" s="44"/>
      <c r="Y662" s="44"/>
      <c r="Z662" s="8"/>
      <c r="AA662" s="8"/>
      <c r="AB662" s="8"/>
    </row>
    <row r="663" spans="1:28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4"/>
      <c r="S663" s="44"/>
      <c r="T663" s="44"/>
      <c r="U663" s="44"/>
      <c r="V663" s="44"/>
      <c r="W663" s="44"/>
      <c r="X663" s="44"/>
      <c r="Y663" s="44"/>
      <c r="Z663" s="8"/>
      <c r="AA663" s="8"/>
      <c r="AB663" s="8"/>
    </row>
    <row r="664" spans="1:28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4"/>
      <c r="S664" s="44"/>
      <c r="T664" s="44"/>
      <c r="U664" s="44"/>
      <c r="V664" s="44"/>
      <c r="W664" s="44"/>
      <c r="X664" s="44"/>
      <c r="Y664" s="44"/>
      <c r="Z664" s="8"/>
      <c r="AA664" s="8"/>
      <c r="AB664" s="8"/>
    </row>
    <row r="665" spans="1:28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4"/>
      <c r="S665" s="44"/>
      <c r="T665" s="44"/>
      <c r="U665" s="44"/>
      <c r="V665" s="44"/>
      <c r="W665" s="44"/>
      <c r="X665" s="44"/>
      <c r="Y665" s="44"/>
      <c r="Z665" s="8"/>
      <c r="AA665" s="8"/>
      <c r="AB665" s="8"/>
    </row>
    <row r="666" spans="1:28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4"/>
      <c r="S666" s="44"/>
      <c r="T666" s="44"/>
      <c r="U666" s="44"/>
      <c r="V666" s="44"/>
      <c r="W666" s="44"/>
      <c r="X666" s="44"/>
      <c r="Y666" s="44"/>
      <c r="Z666" s="8"/>
      <c r="AA666" s="8"/>
      <c r="AB666" s="8"/>
    </row>
    <row r="667" spans="1:28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4"/>
      <c r="S667" s="44"/>
      <c r="T667" s="44"/>
      <c r="U667" s="44"/>
      <c r="V667" s="44"/>
      <c r="W667" s="44"/>
      <c r="X667" s="44"/>
      <c r="Y667" s="44"/>
      <c r="Z667" s="8"/>
      <c r="AA667" s="8"/>
      <c r="AB667" s="8"/>
    </row>
    <row r="668" spans="1:28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4"/>
      <c r="S668" s="44"/>
      <c r="T668" s="44"/>
      <c r="U668" s="44"/>
      <c r="V668" s="44"/>
      <c r="W668" s="44"/>
      <c r="X668" s="44"/>
      <c r="Y668" s="44"/>
      <c r="Z668" s="8"/>
      <c r="AA668" s="8"/>
      <c r="AB668" s="8"/>
    </row>
    <row r="669" spans="1:28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4"/>
      <c r="S669" s="44"/>
      <c r="T669" s="44"/>
      <c r="U669" s="44"/>
      <c r="V669" s="44"/>
      <c r="W669" s="44"/>
      <c r="X669" s="44"/>
      <c r="Y669" s="44"/>
      <c r="Z669" s="8"/>
      <c r="AA669" s="8"/>
      <c r="AB669" s="8"/>
    </row>
    <row r="670" spans="1:28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4"/>
      <c r="S670" s="44"/>
      <c r="T670" s="44"/>
      <c r="U670" s="44"/>
      <c r="V670" s="44"/>
      <c r="W670" s="44"/>
      <c r="X670" s="44"/>
      <c r="Y670" s="44"/>
      <c r="Z670" s="8"/>
      <c r="AA670" s="8"/>
      <c r="AB670" s="8"/>
    </row>
    <row r="671" spans="1:28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4"/>
      <c r="S671" s="44"/>
      <c r="T671" s="44"/>
      <c r="U671" s="44"/>
      <c r="V671" s="44"/>
      <c r="W671" s="44"/>
      <c r="X671" s="44"/>
      <c r="Y671" s="44"/>
      <c r="Z671" s="8"/>
      <c r="AA671" s="8"/>
      <c r="AB671" s="8"/>
    </row>
    <row r="672" spans="1:28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4"/>
      <c r="S672" s="44"/>
      <c r="T672" s="44"/>
      <c r="U672" s="44"/>
      <c r="V672" s="44"/>
      <c r="W672" s="44"/>
      <c r="X672" s="44"/>
      <c r="Y672" s="44"/>
      <c r="Z672" s="8"/>
      <c r="AA672" s="8"/>
      <c r="AB672" s="8"/>
    </row>
    <row r="673" spans="1:28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4"/>
      <c r="S673" s="44"/>
      <c r="T673" s="44"/>
      <c r="U673" s="44"/>
      <c r="V673" s="44"/>
      <c r="W673" s="44"/>
      <c r="X673" s="44"/>
      <c r="Y673" s="44"/>
      <c r="Z673" s="8"/>
      <c r="AA673" s="8"/>
      <c r="AB673" s="8"/>
    </row>
    <row r="674" spans="1:28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4"/>
      <c r="S674" s="44"/>
      <c r="T674" s="44"/>
      <c r="U674" s="44"/>
      <c r="V674" s="44"/>
      <c r="W674" s="44"/>
      <c r="X674" s="44"/>
      <c r="Y674" s="44"/>
      <c r="Z674" s="8"/>
      <c r="AA674" s="8"/>
      <c r="AB674" s="8"/>
    </row>
    <row r="675" spans="1:28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4"/>
      <c r="S675" s="44"/>
      <c r="T675" s="44"/>
      <c r="U675" s="44"/>
      <c r="V675" s="44"/>
      <c r="W675" s="44"/>
      <c r="X675" s="44"/>
      <c r="Y675" s="44"/>
      <c r="Z675" s="8"/>
      <c r="AA675" s="8"/>
      <c r="AB675" s="8"/>
    </row>
    <row r="676" spans="1:28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4"/>
      <c r="S676" s="44"/>
      <c r="T676" s="44"/>
      <c r="U676" s="44"/>
      <c r="V676" s="44"/>
      <c r="W676" s="44"/>
      <c r="X676" s="44"/>
      <c r="Y676" s="44"/>
      <c r="Z676" s="8"/>
      <c r="AA676" s="8"/>
      <c r="AB676" s="8"/>
    </row>
    <row r="677" spans="1:28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4"/>
      <c r="S677" s="44"/>
      <c r="T677" s="44"/>
      <c r="U677" s="44"/>
      <c r="V677" s="44"/>
      <c r="W677" s="44"/>
      <c r="X677" s="44"/>
      <c r="Y677" s="44"/>
      <c r="Z677" s="8"/>
      <c r="AA677" s="8"/>
      <c r="AB677" s="8"/>
    </row>
    <row r="678" spans="1:28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4"/>
      <c r="S678" s="44"/>
      <c r="T678" s="44"/>
      <c r="U678" s="44"/>
      <c r="V678" s="44"/>
      <c r="W678" s="44"/>
      <c r="X678" s="44"/>
      <c r="Y678" s="44"/>
      <c r="Z678" s="8"/>
      <c r="AA678" s="8"/>
      <c r="AB678" s="8"/>
    </row>
    <row r="679" spans="1:28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4"/>
      <c r="S679" s="44"/>
      <c r="T679" s="44"/>
      <c r="U679" s="44"/>
      <c r="V679" s="44"/>
      <c r="W679" s="44"/>
      <c r="X679" s="44"/>
      <c r="Y679" s="44"/>
      <c r="Z679" s="8"/>
      <c r="AA679" s="8"/>
      <c r="AB679" s="8"/>
    </row>
    <row r="680" spans="1:28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4"/>
      <c r="S680" s="44"/>
      <c r="T680" s="44"/>
      <c r="U680" s="44"/>
      <c r="V680" s="44"/>
      <c r="W680" s="44"/>
      <c r="X680" s="44"/>
      <c r="Y680" s="44"/>
      <c r="Z680" s="8"/>
      <c r="AA680" s="8"/>
      <c r="AB680" s="8"/>
    </row>
    <row r="681" spans="1:28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4"/>
      <c r="S681" s="44"/>
      <c r="T681" s="44"/>
      <c r="U681" s="44"/>
      <c r="V681" s="44"/>
      <c r="W681" s="44"/>
      <c r="X681" s="44"/>
      <c r="Y681" s="44"/>
      <c r="Z681" s="8"/>
      <c r="AA681" s="8"/>
      <c r="AB681" s="8"/>
    </row>
    <row r="682" spans="1:28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4"/>
      <c r="S682" s="44"/>
      <c r="T682" s="44"/>
      <c r="U682" s="44"/>
      <c r="V682" s="44"/>
      <c r="W682" s="44"/>
      <c r="X682" s="44"/>
      <c r="Y682" s="44"/>
      <c r="Z682" s="8"/>
      <c r="AA682" s="8"/>
      <c r="AB682" s="8"/>
    </row>
    <row r="683" spans="1:28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4"/>
      <c r="S683" s="44"/>
      <c r="T683" s="44"/>
      <c r="U683" s="44"/>
      <c r="V683" s="44"/>
      <c r="W683" s="44"/>
      <c r="X683" s="44"/>
      <c r="Y683" s="44"/>
      <c r="Z683" s="8"/>
      <c r="AA683" s="8"/>
      <c r="AB683" s="8"/>
    </row>
    <row r="684" spans="1:28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4"/>
      <c r="S684" s="44"/>
      <c r="T684" s="44"/>
      <c r="U684" s="44"/>
      <c r="V684" s="44"/>
      <c r="W684" s="44"/>
      <c r="X684" s="44"/>
      <c r="Y684" s="44"/>
      <c r="Z684" s="8"/>
      <c r="AA684" s="8"/>
      <c r="AB684" s="8"/>
    </row>
    <row r="685" spans="1:28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4"/>
      <c r="S685" s="44"/>
      <c r="T685" s="44"/>
      <c r="U685" s="44"/>
      <c r="V685" s="44"/>
      <c r="W685" s="44"/>
      <c r="X685" s="44"/>
      <c r="Y685" s="44"/>
      <c r="Z685" s="8"/>
      <c r="AA685" s="8"/>
      <c r="AB685" s="8"/>
    </row>
    <row r="686" spans="1:28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4"/>
      <c r="S686" s="44"/>
      <c r="T686" s="44"/>
      <c r="U686" s="44"/>
      <c r="V686" s="44"/>
      <c r="W686" s="44"/>
      <c r="X686" s="44"/>
      <c r="Y686" s="44"/>
      <c r="Z686" s="8"/>
      <c r="AA686" s="8"/>
      <c r="AB686" s="8"/>
    </row>
    <row r="687" spans="1:28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4"/>
      <c r="S687" s="44"/>
      <c r="T687" s="44"/>
      <c r="U687" s="44"/>
      <c r="V687" s="44"/>
      <c r="W687" s="44"/>
      <c r="X687" s="44"/>
      <c r="Y687" s="44"/>
      <c r="Z687" s="8"/>
      <c r="AA687" s="8"/>
      <c r="AB687" s="8"/>
    </row>
    <row r="688" spans="1:28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4"/>
      <c r="S688" s="44"/>
      <c r="T688" s="44"/>
      <c r="U688" s="44"/>
      <c r="V688" s="44"/>
      <c r="W688" s="44"/>
      <c r="X688" s="44"/>
      <c r="Y688" s="44"/>
      <c r="Z688" s="8"/>
      <c r="AA688" s="8"/>
      <c r="AB688" s="8"/>
    </row>
    <row r="689" spans="1:28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4"/>
      <c r="S689" s="44"/>
      <c r="T689" s="44"/>
      <c r="U689" s="44"/>
      <c r="V689" s="44"/>
      <c r="W689" s="44"/>
      <c r="X689" s="44"/>
      <c r="Y689" s="44"/>
      <c r="Z689" s="8"/>
      <c r="AA689" s="8"/>
      <c r="AB689" s="8"/>
    </row>
    <row r="690" spans="1:28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4"/>
      <c r="S690" s="44"/>
      <c r="T690" s="44"/>
      <c r="U690" s="44"/>
      <c r="V690" s="44"/>
      <c r="W690" s="44"/>
      <c r="X690" s="44"/>
      <c r="Y690" s="44"/>
      <c r="Z690" s="8"/>
      <c r="AA690" s="8"/>
      <c r="AB690" s="8"/>
    </row>
    <row r="691" spans="1:28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4"/>
      <c r="S691" s="44"/>
      <c r="T691" s="44"/>
      <c r="U691" s="44"/>
      <c r="V691" s="44"/>
      <c r="W691" s="44"/>
      <c r="X691" s="44"/>
      <c r="Y691" s="44"/>
      <c r="Z691" s="8"/>
      <c r="AA691" s="8"/>
      <c r="AB691" s="8"/>
    </row>
    <row r="692" spans="1:28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4"/>
      <c r="S692" s="44"/>
      <c r="T692" s="44"/>
      <c r="U692" s="44"/>
      <c r="V692" s="44"/>
      <c r="W692" s="44"/>
      <c r="X692" s="44"/>
      <c r="Y692" s="44"/>
      <c r="Z692" s="8"/>
      <c r="AA692" s="8"/>
      <c r="AB692" s="8"/>
    </row>
    <row r="693" spans="1:28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4"/>
      <c r="S693" s="44"/>
      <c r="T693" s="44"/>
      <c r="U693" s="44"/>
      <c r="V693" s="44"/>
      <c r="W693" s="44"/>
      <c r="X693" s="44"/>
      <c r="Y693" s="44"/>
      <c r="Z693" s="8"/>
      <c r="AA693" s="8"/>
      <c r="AB693" s="8"/>
    </row>
    <row r="694" spans="1:28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4"/>
      <c r="S694" s="44"/>
      <c r="T694" s="44"/>
      <c r="U694" s="44"/>
      <c r="V694" s="44"/>
      <c r="W694" s="44"/>
      <c r="X694" s="44"/>
      <c r="Y694" s="44"/>
      <c r="Z694" s="8"/>
      <c r="AA694" s="8"/>
      <c r="AB694" s="8"/>
    </row>
    <row r="695" spans="1:28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4"/>
      <c r="S695" s="44"/>
      <c r="T695" s="44"/>
      <c r="U695" s="44"/>
      <c r="V695" s="44"/>
      <c r="W695" s="44"/>
      <c r="X695" s="44"/>
      <c r="Y695" s="44"/>
      <c r="Z695" s="8"/>
      <c r="AA695" s="8"/>
      <c r="AB695" s="8"/>
    </row>
    <row r="696" spans="1:28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4"/>
      <c r="S696" s="44"/>
      <c r="T696" s="44"/>
      <c r="U696" s="44"/>
      <c r="V696" s="44"/>
      <c r="W696" s="44"/>
      <c r="X696" s="44"/>
      <c r="Y696" s="44"/>
      <c r="Z696" s="8"/>
      <c r="AA696" s="8"/>
      <c r="AB696" s="8"/>
    </row>
    <row r="697" spans="1:28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4"/>
      <c r="S697" s="44"/>
      <c r="T697" s="44"/>
      <c r="U697" s="44"/>
      <c r="V697" s="44"/>
      <c r="W697" s="44"/>
      <c r="X697" s="44"/>
      <c r="Y697" s="44"/>
      <c r="Z697" s="8"/>
      <c r="AA697" s="8"/>
      <c r="AB697" s="8"/>
    </row>
    <row r="698" spans="1:28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4"/>
      <c r="S698" s="44"/>
      <c r="T698" s="44"/>
      <c r="U698" s="44"/>
      <c r="V698" s="44"/>
      <c r="W698" s="44"/>
      <c r="X698" s="44"/>
      <c r="Y698" s="44"/>
      <c r="Z698" s="8"/>
      <c r="AA698" s="8"/>
      <c r="AB698" s="8"/>
    </row>
    <row r="699" spans="1:28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4"/>
      <c r="S699" s="44"/>
      <c r="T699" s="44"/>
      <c r="U699" s="44"/>
      <c r="V699" s="44"/>
      <c r="W699" s="44"/>
      <c r="X699" s="44"/>
      <c r="Y699" s="44"/>
      <c r="Z699" s="8"/>
      <c r="AA699" s="8"/>
      <c r="AB699" s="8"/>
    </row>
    <row r="700" spans="1:28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4"/>
      <c r="S700" s="44"/>
      <c r="T700" s="44"/>
      <c r="U700" s="44"/>
      <c r="V700" s="44"/>
      <c r="W700" s="44"/>
      <c r="X700" s="44"/>
      <c r="Y700" s="44"/>
      <c r="Z700" s="8"/>
      <c r="AA700" s="8"/>
      <c r="AB700" s="8"/>
    </row>
    <row r="701" spans="1:28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4"/>
      <c r="S701" s="44"/>
      <c r="T701" s="44"/>
      <c r="U701" s="44"/>
      <c r="V701" s="44"/>
      <c r="W701" s="44"/>
      <c r="X701" s="44"/>
      <c r="Y701" s="44"/>
      <c r="Z701" s="8"/>
      <c r="AA701" s="8"/>
      <c r="AB701" s="8"/>
    </row>
    <row r="702" spans="1:28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4"/>
      <c r="S702" s="44"/>
      <c r="T702" s="44"/>
      <c r="U702" s="44"/>
      <c r="V702" s="44"/>
      <c r="W702" s="44"/>
      <c r="X702" s="44"/>
      <c r="Y702" s="44"/>
      <c r="Z702" s="8"/>
      <c r="AA702" s="8"/>
      <c r="AB702" s="8"/>
    </row>
    <row r="703" spans="1:28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4"/>
      <c r="S703" s="44"/>
      <c r="T703" s="44"/>
      <c r="U703" s="44"/>
      <c r="V703" s="44"/>
      <c r="W703" s="44"/>
      <c r="X703" s="44"/>
      <c r="Y703" s="44"/>
      <c r="Z703" s="8"/>
      <c r="AA703" s="8"/>
      <c r="AB703" s="8"/>
    </row>
    <row r="704" spans="1:28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4"/>
      <c r="S704" s="44"/>
      <c r="T704" s="44"/>
      <c r="U704" s="44"/>
      <c r="V704" s="44"/>
      <c r="W704" s="44"/>
      <c r="X704" s="44"/>
      <c r="Y704" s="44"/>
      <c r="Z704" s="8"/>
      <c r="AA704" s="8"/>
      <c r="AB704" s="8"/>
    </row>
    <row r="705" spans="1:28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4"/>
      <c r="S705" s="44"/>
      <c r="T705" s="44"/>
      <c r="U705" s="44"/>
      <c r="V705" s="44"/>
      <c r="W705" s="44"/>
      <c r="X705" s="44"/>
      <c r="Y705" s="44"/>
      <c r="Z705" s="8"/>
      <c r="AA705" s="8"/>
      <c r="AB705" s="8"/>
    </row>
    <row r="706" spans="1:28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4"/>
      <c r="S706" s="44"/>
      <c r="T706" s="44"/>
      <c r="U706" s="44"/>
      <c r="V706" s="44"/>
      <c r="W706" s="44"/>
      <c r="X706" s="44"/>
      <c r="Y706" s="44"/>
      <c r="Z706" s="8"/>
      <c r="AA706" s="8"/>
      <c r="AB706" s="8"/>
    </row>
    <row r="707" spans="1:28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4"/>
      <c r="S707" s="44"/>
      <c r="T707" s="44"/>
      <c r="U707" s="44"/>
      <c r="V707" s="44"/>
      <c r="W707" s="44"/>
      <c r="X707" s="44"/>
      <c r="Y707" s="44"/>
      <c r="Z707" s="8"/>
      <c r="AA707" s="8"/>
      <c r="AB707" s="8"/>
    </row>
    <row r="708" spans="1:28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4"/>
      <c r="S708" s="44"/>
      <c r="T708" s="44"/>
      <c r="U708" s="44"/>
      <c r="V708" s="44"/>
      <c r="W708" s="44"/>
      <c r="X708" s="44"/>
      <c r="Y708" s="44"/>
      <c r="Z708" s="8"/>
      <c r="AA708" s="8"/>
      <c r="AB708" s="8"/>
    </row>
    <row r="709" spans="1:28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4"/>
      <c r="S709" s="44"/>
      <c r="T709" s="44"/>
      <c r="U709" s="44"/>
      <c r="V709" s="44"/>
      <c r="W709" s="44"/>
      <c r="X709" s="44"/>
      <c r="Y709" s="44"/>
      <c r="Z709" s="8"/>
      <c r="AA709" s="8"/>
      <c r="AB709" s="8"/>
    </row>
    <row r="710" spans="1:28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4"/>
      <c r="S710" s="44"/>
      <c r="T710" s="44"/>
      <c r="U710" s="44"/>
      <c r="V710" s="44"/>
      <c r="W710" s="44"/>
      <c r="X710" s="44"/>
      <c r="Y710" s="44"/>
      <c r="Z710" s="8"/>
      <c r="AA710" s="8"/>
      <c r="AB710" s="8"/>
    </row>
    <row r="711" spans="1:28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4"/>
      <c r="S711" s="44"/>
      <c r="T711" s="44"/>
      <c r="U711" s="44"/>
      <c r="V711" s="44"/>
      <c r="W711" s="44"/>
      <c r="X711" s="44"/>
      <c r="Y711" s="44"/>
      <c r="Z711" s="8"/>
      <c r="AA711" s="8"/>
      <c r="AB711" s="8"/>
    </row>
    <row r="712" spans="1:28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4"/>
      <c r="S712" s="44"/>
      <c r="T712" s="44"/>
      <c r="U712" s="44"/>
      <c r="V712" s="44"/>
      <c r="W712" s="44"/>
      <c r="X712" s="44"/>
      <c r="Y712" s="44"/>
      <c r="Z712" s="8"/>
      <c r="AA712" s="8"/>
      <c r="AB712" s="8"/>
    </row>
    <row r="713" spans="1:28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4"/>
      <c r="S713" s="44"/>
      <c r="T713" s="44"/>
      <c r="U713" s="44"/>
      <c r="V713" s="44"/>
      <c r="W713" s="44"/>
      <c r="X713" s="44"/>
      <c r="Y713" s="44"/>
      <c r="Z713" s="8"/>
      <c r="AA713" s="8"/>
      <c r="AB713" s="8"/>
    </row>
    <row r="714" spans="1:28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4"/>
      <c r="S714" s="44"/>
      <c r="T714" s="44"/>
      <c r="U714" s="44"/>
      <c r="V714" s="44"/>
      <c r="W714" s="44"/>
      <c r="X714" s="44"/>
      <c r="Y714" s="44"/>
      <c r="Z714" s="8"/>
      <c r="AA714" s="8"/>
      <c r="AB714" s="8"/>
    </row>
    <row r="715" spans="1:28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4"/>
      <c r="S715" s="44"/>
      <c r="T715" s="44"/>
      <c r="U715" s="44"/>
      <c r="V715" s="44"/>
      <c r="W715" s="44"/>
      <c r="X715" s="44"/>
      <c r="Y715" s="44"/>
      <c r="Z715" s="8"/>
      <c r="AA715" s="8"/>
      <c r="AB715" s="8"/>
    </row>
    <row r="716" spans="1:28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4"/>
      <c r="S716" s="44"/>
      <c r="T716" s="44"/>
      <c r="U716" s="44"/>
      <c r="V716" s="44"/>
      <c r="W716" s="44"/>
      <c r="X716" s="44"/>
      <c r="Y716" s="44"/>
      <c r="Z716" s="8"/>
      <c r="AA716" s="8"/>
      <c r="AB716" s="8"/>
    </row>
    <row r="717" spans="1:28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4"/>
      <c r="S717" s="44"/>
      <c r="T717" s="44"/>
      <c r="U717" s="44"/>
      <c r="V717" s="44"/>
      <c r="W717" s="44"/>
      <c r="X717" s="44"/>
      <c r="Y717" s="44"/>
      <c r="Z717" s="8"/>
      <c r="AA717" s="8"/>
      <c r="AB717" s="8"/>
    </row>
    <row r="718" spans="1:28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4"/>
      <c r="S718" s="44"/>
      <c r="T718" s="44"/>
      <c r="U718" s="44"/>
      <c r="V718" s="44"/>
      <c r="W718" s="44"/>
      <c r="X718" s="44"/>
      <c r="Y718" s="44"/>
      <c r="Z718" s="8"/>
      <c r="AA718" s="8"/>
      <c r="AB718" s="8"/>
    </row>
    <row r="719" spans="1:28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4"/>
      <c r="S719" s="44"/>
      <c r="T719" s="44"/>
      <c r="U719" s="44"/>
      <c r="V719" s="44"/>
      <c r="W719" s="44"/>
      <c r="X719" s="44"/>
      <c r="Y719" s="44"/>
      <c r="Z719" s="8"/>
      <c r="AA719" s="8"/>
      <c r="AB719" s="8"/>
    </row>
    <row r="720" spans="1:28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4"/>
      <c r="S720" s="44"/>
      <c r="T720" s="44"/>
      <c r="U720" s="44"/>
      <c r="V720" s="44"/>
      <c r="W720" s="44"/>
      <c r="X720" s="44"/>
      <c r="Y720" s="44"/>
      <c r="Z720" s="8"/>
      <c r="AA720" s="8"/>
      <c r="AB720" s="8"/>
    </row>
    <row r="721" spans="1:28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4"/>
      <c r="S721" s="44"/>
      <c r="T721" s="44"/>
      <c r="U721" s="44"/>
      <c r="V721" s="44"/>
      <c r="W721" s="44"/>
      <c r="X721" s="44"/>
      <c r="Y721" s="44"/>
      <c r="Z721" s="8"/>
      <c r="AA721" s="8"/>
      <c r="AB721" s="8"/>
    </row>
    <row r="722" spans="1:28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4"/>
      <c r="S722" s="44"/>
      <c r="T722" s="44"/>
      <c r="U722" s="44"/>
      <c r="V722" s="44"/>
      <c r="W722" s="44"/>
      <c r="X722" s="44"/>
      <c r="Y722" s="44"/>
      <c r="Z722" s="8"/>
      <c r="AA722" s="8"/>
      <c r="AB722" s="8"/>
    </row>
    <row r="723" spans="1:28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4"/>
      <c r="S723" s="44"/>
      <c r="T723" s="44"/>
      <c r="U723" s="44"/>
      <c r="V723" s="44"/>
      <c r="W723" s="44"/>
      <c r="X723" s="44"/>
      <c r="Y723" s="44"/>
      <c r="Z723" s="8"/>
      <c r="AA723" s="8"/>
      <c r="AB723" s="8"/>
    </row>
    <row r="724" spans="1:28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4"/>
      <c r="S724" s="44"/>
      <c r="T724" s="44"/>
      <c r="U724" s="44"/>
      <c r="V724" s="44"/>
      <c r="W724" s="44"/>
      <c r="X724" s="44"/>
      <c r="Y724" s="44"/>
      <c r="Z724" s="8"/>
      <c r="AA724" s="8"/>
      <c r="AB724" s="8"/>
    </row>
    <row r="725" spans="1:28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4"/>
      <c r="S725" s="44"/>
      <c r="T725" s="44"/>
      <c r="U725" s="44"/>
      <c r="V725" s="44"/>
      <c r="W725" s="44"/>
      <c r="X725" s="44"/>
      <c r="Y725" s="44"/>
      <c r="Z725" s="8"/>
      <c r="AA725" s="8"/>
      <c r="AB725" s="8"/>
    </row>
    <row r="726" spans="1:28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4"/>
      <c r="S726" s="44"/>
      <c r="T726" s="44"/>
      <c r="U726" s="44"/>
      <c r="V726" s="44"/>
      <c r="W726" s="44"/>
      <c r="X726" s="44"/>
      <c r="Y726" s="44"/>
      <c r="Z726" s="8"/>
      <c r="AA726" s="8"/>
      <c r="AB726" s="8"/>
    </row>
    <row r="727" spans="1:28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4"/>
      <c r="S727" s="44"/>
      <c r="T727" s="44"/>
      <c r="U727" s="44"/>
      <c r="V727" s="44"/>
      <c r="W727" s="44"/>
      <c r="X727" s="44"/>
      <c r="Y727" s="44"/>
      <c r="Z727" s="8"/>
      <c r="AA727" s="8"/>
      <c r="AB727" s="8"/>
    </row>
    <row r="728" spans="1:28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4"/>
      <c r="S728" s="44"/>
      <c r="T728" s="44"/>
      <c r="U728" s="44"/>
      <c r="V728" s="44"/>
      <c r="W728" s="44"/>
      <c r="X728" s="44"/>
      <c r="Y728" s="44"/>
      <c r="Z728" s="8"/>
      <c r="AA728" s="8"/>
      <c r="AB728" s="8"/>
    </row>
    <row r="729" spans="1:28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4"/>
      <c r="S729" s="44"/>
      <c r="T729" s="44"/>
      <c r="U729" s="44"/>
      <c r="V729" s="44"/>
      <c r="W729" s="44"/>
      <c r="X729" s="44"/>
      <c r="Y729" s="44"/>
      <c r="Z729" s="8"/>
      <c r="AA729" s="8"/>
      <c r="AB729" s="8"/>
    </row>
    <row r="730" spans="1:28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4"/>
      <c r="S730" s="44"/>
      <c r="T730" s="44"/>
      <c r="U730" s="44"/>
      <c r="V730" s="44"/>
      <c r="W730" s="44"/>
      <c r="X730" s="44"/>
      <c r="Y730" s="44"/>
      <c r="Z730" s="8"/>
      <c r="AA730" s="8"/>
      <c r="AB730" s="8"/>
    </row>
    <row r="731" spans="1:28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4"/>
      <c r="S731" s="44"/>
      <c r="T731" s="44"/>
      <c r="U731" s="44"/>
      <c r="V731" s="44"/>
      <c r="W731" s="44"/>
      <c r="X731" s="44"/>
      <c r="Y731" s="44"/>
      <c r="Z731" s="8"/>
      <c r="AA731" s="8"/>
      <c r="AB731" s="8"/>
    </row>
    <row r="732" spans="1:28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4"/>
      <c r="S732" s="44"/>
      <c r="T732" s="44"/>
      <c r="U732" s="44"/>
      <c r="V732" s="44"/>
      <c r="W732" s="44"/>
      <c r="X732" s="44"/>
      <c r="Y732" s="44"/>
      <c r="Z732" s="8"/>
      <c r="AA732" s="8"/>
      <c r="AB732" s="8"/>
    </row>
    <row r="733" spans="1:28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4"/>
      <c r="S733" s="44"/>
      <c r="T733" s="44"/>
      <c r="U733" s="44"/>
      <c r="V733" s="44"/>
      <c r="W733" s="44"/>
      <c r="X733" s="44"/>
      <c r="Y733" s="44"/>
      <c r="Z733" s="8"/>
      <c r="AA733" s="8"/>
      <c r="AB733" s="8"/>
    </row>
    <row r="734" spans="1:28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4"/>
      <c r="S734" s="44"/>
      <c r="T734" s="44"/>
      <c r="U734" s="44"/>
      <c r="V734" s="44"/>
      <c r="W734" s="44"/>
      <c r="X734" s="44"/>
      <c r="Y734" s="44"/>
      <c r="Z734" s="8"/>
      <c r="AA734" s="8"/>
      <c r="AB734" s="8"/>
    </row>
    <row r="735" spans="1:28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4"/>
      <c r="S735" s="44"/>
      <c r="T735" s="44"/>
      <c r="U735" s="44"/>
      <c r="V735" s="44"/>
      <c r="W735" s="44"/>
      <c r="X735" s="44"/>
      <c r="Y735" s="44"/>
      <c r="Z735" s="8"/>
      <c r="AA735" s="8"/>
      <c r="AB735" s="8"/>
    </row>
    <row r="736" spans="1:28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4"/>
      <c r="S736" s="44"/>
      <c r="T736" s="44"/>
      <c r="U736" s="44"/>
      <c r="V736" s="44"/>
      <c r="W736" s="44"/>
      <c r="X736" s="44"/>
      <c r="Y736" s="44"/>
      <c r="Z736" s="8"/>
      <c r="AA736" s="8"/>
      <c r="AB736" s="8"/>
    </row>
    <row r="737" spans="1:28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4"/>
      <c r="S737" s="44"/>
      <c r="T737" s="44"/>
      <c r="U737" s="44"/>
      <c r="V737" s="44"/>
      <c r="W737" s="44"/>
      <c r="X737" s="44"/>
      <c r="Y737" s="44"/>
      <c r="Z737" s="8"/>
      <c r="AA737" s="8"/>
      <c r="AB737" s="8"/>
    </row>
    <row r="738" spans="1:28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4"/>
      <c r="S738" s="44"/>
      <c r="T738" s="44"/>
      <c r="U738" s="44"/>
      <c r="V738" s="44"/>
      <c r="W738" s="44"/>
      <c r="X738" s="44"/>
      <c r="Y738" s="44"/>
      <c r="Z738" s="8"/>
      <c r="AA738" s="8"/>
      <c r="AB738" s="8"/>
    </row>
    <row r="739" spans="1:28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4"/>
      <c r="S739" s="44"/>
      <c r="T739" s="44"/>
      <c r="U739" s="44"/>
      <c r="V739" s="44"/>
      <c r="W739" s="44"/>
      <c r="X739" s="44"/>
      <c r="Y739" s="44"/>
      <c r="Z739" s="8"/>
      <c r="AA739" s="8"/>
      <c r="AB739" s="8"/>
    </row>
    <row r="740" spans="1:28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4"/>
      <c r="S740" s="44"/>
      <c r="T740" s="44"/>
      <c r="U740" s="44"/>
      <c r="V740" s="44"/>
      <c r="W740" s="44"/>
      <c r="X740" s="44"/>
      <c r="Y740" s="44"/>
      <c r="Z740" s="8"/>
      <c r="AA740" s="8"/>
      <c r="AB740" s="8"/>
    </row>
    <row r="741" spans="1:28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4"/>
      <c r="S741" s="44"/>
      <c r="T741" s="44"/>
      <c r="U741" s="44"/>
      <c r="V741" s="44"/>
      <c r="W741" s="44"/>
      <c r="X741" s="44"/>
      <c r="Y741" s="44"/>
      <c r="Z741" s="8"/>
      <c r="AA741" s="8"/>
      <c r="AB741" s="8"/>
    </row>
    <row r="742" spans="1:28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4"/>
      <c r="S742" s="44"/>
      <c r="T742" s="44"/>
      <c r="U742" s="44"/>
      <c r="V742" s="44"/>
      <c r="W742" s="44"/>
      <c r="X742" s="44"/>
      <c r="Y742" s="44"/>
      <c r="Z742" s="8"/>
      <c r="AA742" s="8"/>
      <c r="AB742" s="8"/>
    </row>
    <row r="743" spans="1:28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4"/>
      <c r="S743" s="44"/>
      <c r="T743" s="44"/>
      <c r="U743" s="44"/>
      <c r="V743" s="44"/>
      <c r="W743" s="44"/>
      <c r="X743" s="44"/>
      <c r="Y743" s="44"/>
      <c r="Z743" s="8"/>
      <c r="AA743" s="8"/>
      <c r="AB743" s="8"/>
    </row>
    <row r="744" spans="1:28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4"/>
      <c r="S744" s="44"/>
      <c r="T744" s="44"/>
      <c r="U744" s="44"/>
      <c r="V744" s="44"/>
      <c r="W744" s="44"/>
      <c r="X744" s="44"/>
      <c r="Y744" s="44"/>
      <c r="Z744" s="8"/>
      <c r="AA744" s="8"/>
      <c r="AB744" s="8"/>
    </row>
    <row r="745" spans="1:28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4"/>
      <c r="S745" s="44"/>
      <c r="T745" s="44"/>
      <c r="U745" s="44"/>
      <c r="V745" s="44"/>
      <c r="W745" s="44"/>
      <c r="X745" s="44"/>
      <c r="Y745" s="44"/>
      <c r="Z745" s="8"/>
      <c r="AA745" s="8"/>
      <c r="AB745" s="8"/>
    </row>
    <row r="746" spans="1:28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4"/>
      <c r="S746" s="44"/>
      <c r="T746" s="44"/>
      <c r="U746" s="44"/>
      <c r="V746" s="44"/>
      <c r="W746" s="44"/>
      <c r="X746" s="44"/>
      <c r="Y746" s="44"/>
      <c r="Z746" s="8"/>
      <c r="AA746" s="8"/>
      <c r="AB746" s="8"/>
    </row>
    <row r="747" spans="1:28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4"/>
      <c r="S747" s="44"/>
      <c r="T747" s="44"/>
      <c r="U747" s="44"/>
      <c r="V747" s="44"/>
      <c r="W747" s="44"/>
      <c r="X747" s="44"/>
      <c r="Y747" s="44"/>
      <c r="Z747" s="8"/>
      <c r="AA747" s="8"/>
      <c r="AB747" s="8"/>
    </row>
    <row r="748" spans="1:28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4"/>
      <c r="S748" s="44"/>
      <c r="T748" s="44"/>
      <c r="U748" s="44"/>
      <c r="V748" s="44"/>
      <c r="W748" s="44"/>
      <c r="X748" s="44"/>
      <c r="Y748" s="44"/>
      <c r="Z748" s="8"/>
      <c r="AA748" s="8"/>
      <c r="AB748" s="8"/>
    </row>
    <row r="749" spans="1:28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4"/>
      <c r="S749" s="44"/>
      <c r="T749" s="44"/>
      <c r="U749" s="44"/>
      <c r="V749" s="44"/>
      <c r="W749" s="44"/>
      <c r="X749" s="44"/>
      <c r="Y749" s="44"/>
      <c r="Z749" s="8"/>
      <c r="AA749" s="8"/>
      <c r="AB749" s="8"/>
    </row>
    <row r="750" spans="1:28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4"/>
      <c r="S750" s="44"/>
      <c r="T750" s="44"/>
      <c r="U750" s="44"/>
      <c r="V750" s="44"/>
      <c r="W750" s="44"/>
      <c r="X750" s="44"/>
      <c r="Y750" s="44"/>
      <c r="Z750" s="8"/>
      <c r="AA750" s="8"/>
      <c r="AB750" s="8"/>
    </row>
    <row r="751" spans="1:28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4"/>
      <c r="S751" s="44"/>
      <c r="T751" s="44"/>
      <c r="U751" s="44"/>
      <c r="V751" s="44"/>
      <c r="W751" s="44"/>
      <c r="X751" s="44"/>
      <c r="Y751" s="44"/>
      <c r="Z751" s="8"/>
      <c r="AA751" s="8"/>
      <c r="AB751" s="8"/>
    </row>
    <row r="752" spans="1:28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4"/>
      <c r="S752" s="44"/>
      <c r="T752" s="44"/>
      <c r="U752" s="44"/>
      <c r="V752" s="44"/>
      <c r="W752" s="44"/>
      <c r="X752" s="44"/>
      <c r="Y752" s="44"/>
      <c r="Z752" s="8"/>
      <c r="AA752" s="8"/>
      <c r="AB752" s="8"/>
    </row>
    <row r="753" spans="1:28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4"/>
      <c r="S753" s="44"/>
      <c r="T753" s="44"/>
      <c r="U753" s="44"/>
      <c r="V753" s="44"/>
      <c r="W753" s="44"/>
      <c r="X753" s="44"/>
      <c r="Y753" s="44"/>
      <c r="Z753" s="8"/>
      <c r="AA753" s="8"/>
      <c r="AB753" s="8"/>
    </row>
    <row r="754" spans="1:28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4"/>
      <c r="S754" s="44"/>
      <c r="T754" s="44"/>
      <c r="U754" s="44"/>
      <c r="V754" s="44"/>
      <c r="W754" s="44"/>
      <c r="X754" s="44"/>
      <c r="Y754" s="44"/>
      <c r="Z754" s="8"/>
      <c r="AA754" s="8"/>
      <c r="AB754" s="8"/>
    </row>
    <row r="755" spans="1:28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4"/>
      <c r="S755" s="44"/>
      <c r="T755" s="44"/>
      <c r="U755" s="44"/>
      <c r="V755" s="44"/>
      <c r="W755" s="44"/>
      <c r="X755" s="44"/>
      <c r="Y755" s="44"/>
      <c r="Z755" s="8"/>
      <c r="AA755" s="8"/>
      <c r="AB755" s="8"/>
    </row>
    <row r="756" spans="1:28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4"/>
      <c r="S756" s="44"/>
      <c r="T756" s="44"/>
      <c r="U756" s="44"/>
      <c r="V756" s="44"/>
      <c r="W756" s="44"/>
      <c r="X756" s="44"/>
      <c r="Y756" s="44"/>
      <c r="Z756" s="8"/>
      <c r="AA756" s="8"/>
      <c r="AB756" s="8"/>
    </row>
    <row r="757" spans="1:28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4"/>
      <c r="S757" s="44"/>
      <c r="T757" s="44"/>
      <c r="U757" s="44"/>
      <c r="V757" s="44"/>
      <c r="W757" s="44"/>
      <c r="X757" s="44"/>
      <c r="Y757" s="44"/>
      <c r="Z757" s="8"/>
      <c r="AA757" s="8"/>
      <c r="AB757" s="8"/>
    </row>
    <row r="758" spans="1:28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4"/>
      <c r="S758" s="44"/>
      <c r="T758" s="44"/>
      <c r="U758" s="44"/>
      <c r="V758" s="44"/>
      <c r="W758" s="44"/>
      <c r="X758" s="44"/>
      <c r="Y758" s="44"/>
      <c r="Z758" s="8"/>
      <c r="AA758" s="8"/>
      <c r="AB758" s="8"/>
    </row>
    <row r="759" spans="1:28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4"/>
      <c r="S759" s="44"/>
      <c r="T759" s="44"/>
      <c r="U759" s="44"/>
      <c r="V759" s="44"/>
      <c r="W759" s="44"/>
      <c r="X759" s="44"/>
      <c r="Y759" s="44"/>
      <c r="Z759" s="8"/>
      <c r="AA759" s="8"/>
      <c r="AB759" s="8"/>
    </row>
    <row r="760" spans="1:28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4"/>
      <c r="S760" s="44"/>
      <c r="T760" s="44"/>
      <c r="U760" s="44"/>
      <c r="V760" s="44"/>
      <c r="W760" s="44"/>
      <c r="X760" s="44"/>
      <c r="Y760" s="44"/>
      <c r="Z760" s="8"/>
      <c r="AA760" s="8"/>
      <c r="AB760" s="8"/>
    </row>
    <row r="761" spans="1:28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4"/>
      <c r="S761" s="44"/>
      <c r="T761" s="44"/>
      <c r="U761" s="44"/>
      <c r="V761" s="44"/>
      <c r="W761" s="44"/>
      <c r="X761" s="44"/>
      <c r="Y761" s="44"/>
      <c r="Z761" s="8"/>
      <c r="AA761" s="8"/>
      <c r="AB761" s="8"/>
    </row>
    <row r="762" spans="1:28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4"/>
      <c r="S762" s="44"/>
      <c r="T762" s="44"/>
      <c r="U762" s="44"/>
      <c r="V762" s="44"/>
      <c r="W762" s="44"/>
      <c r="X762" s="44"/>
      <c r="Y762" s="44"/>
      <c r="Z762" s="8"/>
      <c r="AA762" s="8"/>
      <c r="AB762" s="8"/>
    </row>
    <row r="763" spans="1:28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4"/>
      <c r="S763" s="44"/>
      <c r="T763" s="44"/>
      <c r="U763" s="44"/>
      <c r="V763" s="44"/>
      <c r="W763" s="44"/>
      <c r="X763" s="44"/>
      <c r="Y763" s="44"/>
      <c r="Z763" s="8"/>
      <c r="AA763" s="8"/>
      <c r="AB763" s="8"/>
    </row>
    <row r="764" spans="1:28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4"/>
      <c r="S764" s="44"/>
      <c r="T764" s="44"/>
      <c r="U764" s="44"/>
      <c r="V764" s="44"/>
      <c r="W764" s="44"/>
      <c r="X764" s="44"/>
      <c r="Y764" s="44"/>
      <c r="Z764" s="8"/>
      <c r="AA764" s="8"/>
      <c r="AB764" s="8"/>
    </row>
    <row r="765" spans="1:28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4"/>
      <c r="S765" s="44"/>
      <c r="T765" s="44"/>
      <c r="U765" s="44"/>
      <c r="V765" s="44"/>
      <c r="W765" s="44"/>
      <c r="X765" s="44"/>
      <c r="Y765" s="44"/>
      <c r="Z765" s="8"/>
      <c r="AA765" s="8"/>
      <c r="AB765" s="8"/>
    </row>
    <row r="766" spans="1:28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4"/>
      <c r="S766" s="44"/>
      <c r="T766" s="44"/>
      <c r="U766" s="44"/>
      <c r="V766" s="44"/>
      <c r="W766" s="44"/>
      <c r="X766" s="44"/>
      <c r="Y766" s="44"/>
      <c r="Z766" s="8"/>
      <c r="AA766" s="8"/>
      <c r="AB766" s="8"/>
    </row>
    <row r="767" spans="1:28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4"/>
      <c r="S767" s="44"/>
      <c r="T767" s="44"/>
      <c r="U767" s="44"/>
      <c r="V767" s="44"/>
      <c r="W767" s="44"/>
      <c r="X767" s="44"/>
      <c r="Y767" s="44"/>
      <c r="Z767" s="8"/>
      <c r="AA767" s="8"/>
      <c r="AB767" s="8"/>
    </row>
    <row r="768" spans="1:28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4"/>
      <c r="S768" s="44"/>
      <c r="T768" s="44"/>
      <c r="U768" s="44"/>
      <c r="V768" s="44"/>
      <c r="W768" s="44"/>
      <c r="X768" s="44"/>
      <c r="Y768" s="44"/>
      <c r="Z768" s="8"/>
      <c r="AA768" s="8"/>
      <c r="AB768" s="8"/>
    </row>
    <row r="769" spans="1:28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4"/>
      <c r="S769" s="44"/>
      <c r="T769" s="44"/>
      <c r="U769" s="44"/>
      <c r="V769" s="44"/>
      <c r="W769" s="44"/>
      <c r="X769" s="44"/>
      <c r="Y769" s="44"/>
      <c r="Z769" s="8"/>
      <c r="AA769" s="8"/>
      <c r="AB769" s="8"/>
    </row>
    <row r="770" spans="1:28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4"/>
      <c r="S770" s="44"/>
      <c r="T770" s="44"/>
      <c r="U770" s="44"/>
      <c r="V770" s="44"/>
      <c r="W770" s="44"/>
      <c r="X770" s="44"/>
      <c r="Y770" s="44"/>
      <c r="Z770" s="8"/>
      <c r="AA770" s="8"/>
      <c r="AB770" s="8"/>
    </row>
    <row r="771" spans="1:28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4"/>
      <c r="S771" s="44"/>
      <c r="T771" s="44"/>
      <c r="U771" s="44"/>
      <c r="V771" s="44"/>
      <c r="W771" s="44"/>
      <c r="X771" s="44"/>
      <c r="Y771" s="44"/>
      <c r="Z771" s="8"/>
      <c r="AA771" s="8"/>
      <c r="AB771" s="8"/>
    </row>
    <row r="772" spans="1:28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4"/>
      <c r="S772" s="44"/>
      <c r="T772" s="44"/>
      <c r="U772" s="44"/>
      <c r="V772" s="44"/>
      <c r="W772" s="44"/>
      <c r="X772" s="44"/>
      <c r="Y772" s="44"/>
      <c r="Z772" s="8"/>
      <c r="AA772" s="8"/>
      <c r="AB772" s="8"/>
    </row>
    <row r="773" spans="1:28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4"/>
      <c r="S773" s="44"/>
      <c r="T773" s="44"/>
      <c r="U773" s="44"/>
      <c r="V773" s="44"/>
      <c r="W773" s="44"/>
      <c r="X773" s="44"/>
      <c r="Y773" s="44"/>
      <c r="Z773" s="8"/>
      <c r="AA773" s="8"/>
      <c r="AB773" s="8"/>
    </row>
    <row r="774" spans="1:28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4"/>
      <c r="S774" s="44"/>
      <c r="T774" s="44"/>
      <c r="U774" s="44"/>
      <c r="V774" s="44"/>
      <c r="W774" s="44"/>
      <c r="X774" s="44"/>
      <c r="Y774" s="44"/>
      <c r="Z774" s="8"/>
      <c r="AA774" s="8"/>
      <c r="AB774" s="8"/>
    </row>
    <row r="775" spans="1:28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4"/>
      <c r="S775" s="44"/>
      <c r="T775" s="44"/>
      <c r="U775" s="44"/>
      <c r="V775" s="44"/>
      <c r="W775" s="44"/>
      <c r="X775" s="44"/>
      <c r="Y775" s="44"/>
      <c r="Z775" s="8"/>
      <c r="AA775" s="8"/>
      <c r="AB775" s="8"/>
    </row>
    <row r="776" spans="1:28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4"/>
      <c r="S776" s="44"/>
      <c r="T776" s="44"/>
      <c r="U776" s="44"/>
      <c r="V776" s="44"/>
      <c r="W776" s="44"/>
      <c r="X776" s="44"/>
      <c r="Y776" s="44"/>
      <c r="Z776" s="8"/>
      <c r="AA776" s="8"/>
      <c r="AB776" s="8"/>
    </row>
    <row r="777" spans="1:28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4"/>
      <c r="S777" s="44"/>
      <c r="T777" s="44"/>
      <c r="U777" s="44"/>
      <c r="V777" s="44"/>
      <c r="W777" s="44"/>
      <c r="X777" s="44"/>
      <c r="Y777" s="44"/>
      <c r="Z777" s="8"/>
      <c r="AA777" s="8"/>
      <c r="AB777" s="8"/>
    </row>
    <row r="778" spans="1:28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4"/>
      <c r="S778" s="44"/>
      <c r="T778" s="44"/>
      <c r="U778" s="44"/>
      <c r="V778" s="44"/>
      <c r="W778" s="44"/>
      <c r="X778" s="44"/>
      <c r="Y778" s="44"/>
      <c r="Z778" s="8"/>
      <c r="AA778" s="8"/>
      <c r="AB778" s="8"/>
    </row>
    <row r="779" spans="1:28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4"/>
      <c r="S779" s="44"/>
      <c r="T779" s="44"/>
      <c r="U779" s="44"/>
      <c r="V779" s="44"/>
      <c r="W779" s="44"/>
      <c r="X779" s="44"/>
      <c r="Y779" s="44"/>
      <c r="Z779" s="8"/>
      <c r="AA779" s="8"/>
      <c r="AB779" s="8"/>
    </row>
    <row r="780" spans="1:28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4"/>
      <c r="S780" s="44"/>
      <c r="T780" s="44"/>
      <c r="U780" s="44"/>
      <c r="V780" s="44"/>
      <c r="W780" s="44"/>
      <c r="X780" s="44"/>
      <c r="Y780" s="44"/>
      <c r="Z780" s="8"/>
      <c r="AA780" s="8"/>
      <c r="AB780" s="8"/>
    </row>
    <row r="781" spans="1:28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4"/>
      <c r="S781" s="44"/>
      <c r="T781" s="44"/>
      <c r="U781" s="44"/>
      <c r="V781" s="44"/>
      <c r="W781" s="44"/>
      <c r="X781" s="44"/>
      <c r="Y781" s="44"/>
      <c r="Z781" s="8"/>
      <c r="AA781" s="8"/>
      <c r="AB781" s="8"/>
    </row>
    <row r="782" spans="1:28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4"/>
      <c r="S782" s="44"/>
      <c r="T782" s="44"/>
      <c r="U782" s="44"/>
      <c r="V782" s="44"/>
      <c r="W782" s="44"/>
      <c r="X782" s="44"/>
      <c r="Y782" s="44"/>
      <c r="Z782" s="8"/>
      <c r="AA782" s="8"/>
      <c r="AB782" s="8"/>
    </row>
    <row r="783" spans="1:28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4"/>
      <c r="S783" s="44"/>
      <c r="T783" s="44"/>
      <c r="U783" s="44"/>
      <c r="V783" s="44"/>
      <c r="W783" s="44"/>
      <c r="X783" s="44"/>
      <c r="Y783" s="44"/>
      <c r="Z783" s="8"/>
      <c r="AA783" s="8"/>
      <c r="AB783" s="8"/>
    </row>
    <row r="784" spans="1:28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4"/>
      <c r="S784" s="44"/>
      <c r="T784" s="44"/>
      <c r="U784" s="44"/>
      <c r="V784" s="44"/>
      <c r="W784" s="44"/>
      <c r="X784" s="44"/>
      <c r="Y784" s="44"/>
      <c r="Z784" s="8"/>
      <c r="AA784" s="8"/>
      <c r="AB784" s="8"/>
    </row>
    <row r="785" spans="1:28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4"/>
      <c r="S785" s="44"/>
      <c r="T785" s="44"/>
      <c r="U785" s="44"/>
      <c r="V785" s="44"/>
      <c r="W785" s="44"/>
      <c r="X785" s="44"/>
      <c r="Y785" s="44"/>
      <c r="Z785" s="8"/>
      <c r="AA785" s="8"/>
      <c r="AB785" s="8"/>
    </row>
    <row r="786" spans="1:28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4"/>
      <c r="S786" s="44"/>
      <c r="T786" s="44"/>
      <c r="U786" s="44"/>
      <c r="V786" s="44"/>
      <c r="W786" s="44"/>
      <c r="X786" s="44"/>
      <c r="Y786" s="44"/>
      <c r="Z786" s="8"/>
      <c r="AA786" s="8"/>
      <c r="AB786" s="8"/>
    </row>
    <row r="787" spans="1:28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4"/>
      <c r="S787" s="44"/>
      <c r="T787" s="44"/>
      <c r="U787" s="44"/>
      <c r="V787" s="44"/>
      <c r="W787" s="44"/>
      <c r="X787" s="44"/>
      <c r="Y787" s="44"/>
      <c r="Z787" s="8"/>
      <c r="AA787" s="8"/>
      <c r="AB787" s="8"/>
    </row>
    <row r="788" spans="1:28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4"/>
      <c r="S788" s="44"/>
      <c r="T788" s="44"/>
      <c r="U788" s="44"/>
      <c r="V788" s="44"/>
      <c r="W788" s="44"/>
      <c r="X788" s="44"/>
      <c r="Y788" s="44"/>
      <c r="Z788" s="8"/>
      <c r="AA788" s="8"/>
      <c r="AB788" s="8"/>
    </row>
    <row r="789" spans="1:28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4"/>
      <c r="S789" s="44"/>
      <c r="T789" s="44"/>
      <c r="U789" s="44"/>
      <c r="V789" s="44"/>
      <c r="W789" s="44"/>
      <c r="X789" s="44"/>
      <c r="Y789" s="44"/>
      <c r="Z789" s="8"/>
      <c r="AA789" s="8"/>
      <c r="AB789" s="8"/>
    </row>
    <row r="790" spans="1:28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4"/>
      <c r="S790" s="44"/>
      <c r="T790" s="44"/>
      <c r="U790" s="44"/>
      <c r="V790" s="44"/>
      <c r="W790" s="44"/>
      <c r="X790" s="44"/>
      <c r="Y790" s="44"/>
      <c r="Z790" s="8"/>
      <c r="AA790" s="8"/>
      <c r="AB790" s="8"/>
    </row>
    <row r="791" spans="1:28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4"/>
      <c r="S791" s="44"/>
      <c r="T791" s="44"/>
      <c r="U791" s="44"/>
      <c r="V791" s="44"/>
      <c r="W791" s="44"/>
      <c r="X791" s="44"/>
      <c r="Y791" s="44"/>
      <c r="Z791" s="8"/>
      <c r="AA791" s="8"/>
      <c r="AB791" s="8"/>
    </row>
    <row r="792" spans="1:28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4"/>
      <c r="S792" s="44"/>
      <c r="T792" s="44"/>
      <c r="U792" s="44"/>
      <c r="V792" s="44"/>
      <c r="W792" s="44"/>
      <c r="X792" s="44"/>
      <c r="Y792" s="44"/>
      <c r="Z792" s="8"/>
      <c r="AA792" s="8"/>
      <c r="AB792" s="8"/>
    </row>
    <row r="793" spans="1:28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4"/>
      <c r="S793" s="44"/>
      <c r="T793" s="44"/>
      <c r="U793" s="44"/>
      <c r="V793" s="44"/>
      <c r="W793" s="44"/>
      <c r="X793" s="44"/>
      <c r="Y793" s="44"/>
      <c r="Z793" s="8"/>
      <c r="AA793" s="8"/>
      <c r="AB793" s="8"/>
    </row>
    <row r="794" spans="1:28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4"/>
      <c r="S794" s="44"/>
      <c r="T794" s="44"/>
      <c r="U794" s="44"/>
      <c r="V794" s="44"/>
      <c r="W794" s="44"/>
      <c r="X794" s="44"/>
      <c r="Y794" s="44"/>
      <c r="Z794" s="8"/>
      <c r="AA794" s="8"/>
      <c r="AB794" s="8"/>
    </row>
    <row r="795" spans="1:28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4"/>
      <c r="S795" s="44"/>
      <c r="T795" s="44"/>
      <c r="U795" s="44"/>
      <c r="V795" s="44"/>
      <c r="W795" s="44"/>
      <c r="X795" s="44"/>
      <c r="Y795" s="44"/>
      <c r="Z795" s="8"/>
      <c r="AA795" s="8"/>
      <c r="AB795" s="8"/>
    </row>
    <row r="796" spans="1:28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4"/>
      <c r="S796" s="44"/>
      <c r="T796" s="44"/>
      <c r="U796" s="44"/>
      <c r="V796" s="44"/>
      <c r="W796" s="44"/>
      <c r="X796" s="44"/>
      <c r="Y796" s="44"/>
      <c r="Z796" s="8"/>
      <c r="AA796" s="8"/>
      <c r="AB796" s="8"/>
    </row>
    <row r="797" spans="1:28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4"/>
      <c r="S797" s="44"/>
      <c r="T797" s="44"/>
      <c r="U797" s="44"/>
      <c r="V797" s="44"/>
      <c r="W797" s="44"/>
      <c r="X797" s="44"/>
      <c r="Y797" s="44"/>
      <c r="Z797" s="8"/>
      <c r="AA797" s="8"/>
      <c r="AB797" s="8"/>
    </row>
    <row r="798" spans="1:28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4"/>
      <c r="S798" s="44"/>
      <c r="T798" s="44"/>
      <c r="U798" s="44"/>
      <c r="V798" s="44"/>
      <c r="W798" s="44"/>
      <c r="X798" s="44"/>
      <c r="Y798" s="44"/>
      <c r="Z798" s="8"/>
      <c r="AA798" s="8"/>
      <c r="AB798" s="8"/>
    </row>
    <row r="799" spans="1:28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4"/>
      <c r="S799" s="44"/>
      <c r="T799" s="44"/>
      <c r="U799" s="44"/>
      <c r="V799" s="44"/>
      <c r="W799" s="44"/>
      <c r="X799" s="44"/>
      <c r="Y799" s="44"/>
      <c r="Z799" s="8"/>
      <c r="AA799" s="8"/>
      <c r="AB799" s="8"/>
    </row>
    <row r="800" spans="1:28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4"/>
      <c r="S800" s="44"/>
      <c r="T800" s="44"/>
      <c r="U800" s="44"/>
      <c r="V800" s="44"/>
      <c r="W800" s="44"/>
      <c r="X800" s="44"/>
      <c r="Y800" s="44"/>
      <c r="Z800" s="8"/>
      <c r="AA800" s="8"/>
      <c r="AB800" s="8"/>
    </row>
    <row r="801" spans="1:28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4"/>
      <c r="S801" s="44"/>
      <c r="T801" s="44"/>
      <c r="U801" s="44"/>
      <c r="V801" s="44"/>
      <c r="W801" s="44"/>
      <c r="X801" s="44"/>
      <c r="Y801" s="44"/>
      <c r="Z801" s="8"/>
      <c r="AA801" s="8"/>
      <c r="AB801" s="8"/>
    </row>
    <row r="802" spans="1:28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4"/>
      <c r="S802" s="44"/>
      <c r="T802" s="44"/>
      <c r="U802" s="44"/>
      <c r="V802" s="44"/>
      <c r="W802" s="44"/>
      <c r="X802" s="44"/>
      <c r="Y802" s="44"/>
      <c r="Z802" s="8"/>
      <c r="AA802" s="8"/>
      <c r="AB802" s="8"/>
    </row>
    <row r="803" spans="1:28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4"/>
      <c r="S803" s="44"/>
      <c r="T803" s="44"/>
      <c r="U803" s="44"/>
      <c r="V803" s="44"/>
      <c r="W803" s="44"/>
      <c r="X803" s="44"/>
      <c r="Y803" s="44"/>
      <c r="Z803" s="8"/>
      <c r="AA803" s="8"/>
      <c r="AB803" s="8"/>
    </row>
    <row r="804" spans="1:28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4"/>
      <c r="S804" s="44"/>
      <c r="T804" s="44"/>
      <c r="U804" s="44"/>
      <c r="V804" s="44"/>
      <c r="W804" s="44"/>
      <c r="X804" s="44"/>
      <c r="Y804" s="44"/>
      <c r="Z804" s="8"/>
      <c r="AA804" s="8"/>
      <c r="AB804" s="8"/>
    </row>
    <row r="805" spans="1:28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4"/>
      <c r="S805" s="44"/>
      <c r="T805" s="44"/>
      <c r="U805" s="44"/>
      <c r="V805" s="44"/>
      <c r="W805" s="44"/>
      <c r="X805" s="44"/>
      <c r="Y805" s="44"/>
      <c r="Z805" s="8"/>
      <c r="AA805" s="8"/>
      <c r="AB805" s="8"/>
    </row>
    <row r="806" spans="1:28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4"/>
      <c r="S806" s="44"/>
      <c r="T806" s="44"/>
      <c r="U806" s="44"/>
      <c r="V806" s="44"/>
      <c r="W806" s="44"/>
      <c r="X806" s="44"/>
      <c r="Y806" s="44"/>
      <c r="Z806" s="8"/>
      <c r="AA806" s="8"/>
      <c r="AB806" s="8"/>
    </row>
    <row r="807" spans="1:28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4"/>
      <c r="S807" s="44"/>
      <c r="T807" s="44"/>
      <c r="U807" s="44"/>
      <c r="V807" s="44"/>
      <c r="W807" s="44"/>
      <c r="X807" s="44"/>
      <c r="Y807" s="44"/>
      <c r="Z807" s="8"/>
      <c r="AA807" s="8"/>
      <c r="AB807" s="8"/>
    </row>
    <row r="808" spans="1:28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4"/>
      <c r="S808" s="44"/>
      <c r="T808" s="44"/>
      <c r="U808" s="44"/>
      <c r="V808" s="44"/>
      <c r="W808" s="44"/>
      <c r="X808" s="44"/>
      <c r="Y808" s="44"/>
      <c r="Z808" s="8"/>
      <c r="AA808" s="8"/>
      <c r="AB808" s="8"/>
    </row>
    <row r="809" spans="1:28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4"/>
      <c r="S809" s="44"/>
      <c r="T809" s="44"/>
      <c r="U809" s="44"/>
      <c r="V809" s="44"/>
      <c r="W809" s="44"/>
      <c r="X809" s="44"/>
      <c r="Y809" s="44"/>
      <c r="Z809" s="8"/>
      <c r="AA809" s="8"/>
      <c r="AB809" s="8"/>
    </row>
    <row r="810" spans="1:28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4"/>
      <c r="S810" s="44"/>
      <c r="T810" s="44"/>
      <c r="U810" s="44"/>
      <c r="V810" s="44"/>
      <c r="W810" s="44"/>
      <c r="X810" s="44"/>
      <c r="Y810" s="44"/>
      <c r="Z810" s="8"/>
      <c r="AA810" s="8"/>
      <c r="AB810" s="8"/>
    </row>
    <row r="811" spans="1:28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4"/>
      <c r="S811" s="44"/>
      <c r="T811" s="44"/>
      <c r="U811" s="44"/>
      <c r="V811" s="44"/>
      <c r="W811" s="44"/>
      <c r="X811" s="44"/>
      <c r="Y811" s="44"/>
      <c r="Z811" s="8"/>
      <c r="AA811" s="8"/>
      <c r="AB811" s="8"/>
    </row>
    <row r="812" spans="1:28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4"/>
      <c r="S812" s="44"/>
      <c r="T812" s="44"/>
      <c r="U812" s="44"/>
      <c r="V812" s="44"/>
      <c r="W812" s="44"/>
      <c r="X812" s="44"/>
      <c r="Y812" s="44"/>
      <c r="Z812" s="8"/>
      <c r="AA812" s="8"/>
      <c r="AB812" s="8"/>
    </row>
    <row r="813" spans="1:28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4"/>
      <c r="S813" s="44"/>
      <c r="T813" s="44"/>
      <c r="U813" s="44"/>
      <c r="V813" s="44"/>
      <c r="W813" s="44"/>
      <c r="X813" s="44"/>
      <c r="Y813" s="44"/>
      <c r="Z813" s="8"/>
      <c r="AA813" s="8"/>
      <c r="AB813" s="8"/>
    </row>
    <row r="814" spans="1:28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4"/>
      <c r="S814" s="44"/>
      <c r="T814" s="44"/>
      <c r="U814" s="44"/>
      <c r="V814" s="44"/>
      <c r="W814" s="44"/>
      <c r="X814" s="44"/>
      <c r="Y814" s="44"/>
      <c r="Z814" s="8"/>
      <c r="AA814" s="8"/>
      <c r="AB814" s="8"/>
    </row>
    <row r="815" spans="1:28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4"/>
      <c r="S815" s="44"/>
      <c r="T815" s="44"/>
      <c r="U815" s="44"/>
      <c r="V815" s="44"/>
      <c r="W815" s="44"/>
      <c r="X815" s="44"/>
      <c r="Y815" s="44"/>
      <c r="Z815" s="8"/>
      <c r="AA815" s="8"/>
      <c r="AB815" s="8"/>
    </row>
    <row r="816" spans="1:28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4"/>
      <c r="S816" s="44"/>
      <c r="T816" s="44"/>
      <c r="U816" s="44"/>
      <c r="V816" s="44"/>
      <c r="W816" s="44"/>
      <c r="X816" s="44"/>
      <c r="Y816" s="44"/>
      <c r="Z816" s="8"/>
      <c r="AA816" s="8"/>
      <c r="AB816" s="8"/>
    </row>
    <row r="817" spans="1:28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4"/>
      <c r="S817" s="44"/>
      <c r="T817" s="44"/>
      <c r="U817" s="44"/>
      <c r="V817" s="44"/>
      <c r="W817" s="44"/>
      <c r="X817" s="44"/>
      <c r="Y817" s="44"/>
      <c r="Z817" s="8"/>
      <c r="AA817" s="8"/>
      <c r="AB817" s="8"/>
    </row>
    <row r="818" spans="1:28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4"/>
      <c r="S818" s="44"/>
      <c r="T818" s="44"/>
      <c r="U818" s="44"/>
      <c r="V818" s="44"/>
      <c r="W818" s="44"/>
      <c r="X818" s="44"/>
      <c r="Y818" s="44"/>
      <c r="Z818" s="8"/>
      <c r="AA818" s="8"/>
      <c r="AB818" s="8"/>
    </row>
    <row r="819" spans="1:28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4"/>
      <c r="S819" s="44"/>
      <c r="T819" s="44"/>
      <c r="U819" s="44"/>
      <c r="V819" s="44"/>
      <c r="W819" s="44"/>
      <c r="X819" s="44"/>
      <c r="Y819" s="44"/>
      <c r="Z819" s="8"/>
      <c r="AA819" s="8"/>
      <c r="AB819" s="8"/>
    </row>
    <row r="820" spans="1:28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4"/>
      <c r="S820" s="44"/>
      <c r="T820" s="44"/>
      <c r="U820" s="44"/>
      <c r="V820" s="44"/>
      <c r="W820" s="44"/>
      <c r="X820" s="44"/>
      <c r="Y820" s="44"/>
      <c r="Z820" s="8"/>
      <c r="AA820" s="8"/>
      <c r="AB820" s="8"/>
    </row>
    <row r="821" spans="1:28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4"/>
      <c r="S821" s="44"/>
      <c r="T821" s="44"/>
      <c r="U821" s="44"/>
      <c r="V821" s="44"/>
      <c r="W821" s="44"/>
      <c r="X821" s="44"/>
      <c r="Y821" s="44"/>
      <c r="Z821" s="8"/>
      <c r="AA821" s="8"/>
      <c r="AB821" s="8"/>
    </row>
    <row r="822" spans="1:28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4"/>
      <c r="S822" s="44"/>
      <c r="T822" s="44"/>
      <c r="U822" s="44"/>
      <c r="V822" s="44"/>
      <c r="W822" s="44"/>
      <c r="X822" s="44"/>
      <c r="Y822" s="44"/>
      <c r="Z822" s="8"/>
      <c r="AA822" s="8"/>
      <c r="AB822" s="8"/>
    </row>
    <row r="823" spans="1:28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4"/>
      <c r="S823" s="44"/>
      <c r="T823" s="44"/>
      <c r="U823" s="44"/>
      <c r="V823" s="44"/>
      <c r="W823" s="44"/>
      <c r="X823" s="44"/>
      <c r="Y823" s="44"/>
      <c r="Z823" s="8"/>
      <c r="AA823" s="8"/>
      <c r="AB823" s="8"/>
    </row>
    <row r="824" spans="1:28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4"/>
      <c r="S824" s="44"/>
      <c r="T824" s="44"/>
      <c r="U824" s="44"/>
      <c r="V824" s="44"/>
      <c r="W824" s="44"/>
      <c r="X824" s="44"/>
      <c r="Y824" s="44"/>
      <c r="Z824" s="8"/>
      <c r="AA824" s="8"/>
      <c r="AB824" s="8"/>
    </row>
    <row r="825" spans="1:28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4"/>
      <c r="S825" s="44"/>
      <c r="T825" s="44"/>
      <c r="U825" s="44"/>
      <c r="V825" s="44"/>
      <c r="W825" s="44"/>
      <c r="X825" s="44"/>
      <c r="Y825" s="44"/>
      <c r="Z825" s="8"/>
      <c r="AA825" s="8"/>
      <c r="AB825" s="8"/>
    </row>
    <row r="826" spans="1:28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4"/>
      <c r="S826" s="44"/>
      <c r="T826" s="44"/>
      <c r="U826" s="44"/>
      <c r="V826" s="44"/>
      <c r="W826" s="44"/>
      <c r="X826" s="44"/>
      <c r="Y826" s="44"/>
      <c r="Z826" s="8"/>
      <c r="AA826" s="8"/>
      <c r="AB826" s="8"/>
    </row>
    <row r="827" spans="1:28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4"/>
      <c r="S827" s="44"/>
      <c r="T827" s="44"/>
      <c r="U827" s="44"/>
      <c r="V827" s="44"/>
      <c r="W827" s="44"/>
      <c r="X827" s="44"/>
      <c r="Y827" s="44"/>
      <c r="Z827" s="8"/>
      <c r="AA827" s="8"/>
      <c r="AB827" s="8"/>
    </row>
    <row r="828" spans="1:28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4"/>
      <c r="S828" s="44"/>
      <c r="T828" s="44"/>
      <c r="U828" s="44"/>
      <c r="V828" s="44"/>
      <c r="W828" s="44"/>
      <c r="X828" s="44"/>
      <c r="Y828" s="44"/>
      <c r="Z828" s="8"/>
      <c r="AA828" s="8"/>
      <c r="AB828" s="8"/>
    </row>
    <row r="829" spans="1:28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4"/>
      <c r="S829" s="44"/>
      <c r="T829" s="44"/>
      <c r="U829" s="44"/>
      <c r="V829" s="44"/>
      <c r="W829" s="44"/>
      <c r="X829" s="44"/>
      <c r="Y829" s="44"/>
      <c r="Z829" s="8"/>
      <c r="AA829" s="8"/>
      <c r="AB829" s="8"/>
    </row>
    <row r="830" spans="1:28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4"/>
      <c r="S830" s="44"/>
      <c r="T830" s="44"/>
      <c r="U830" s="44"/>
      <c r="V830" s="44"/>
      <c r="W830" s="44"/>
      <c r="X830" s="44"/>
      <c r="Y830" s="44"/>
      <c r="Z830" s="8"/>
      <c r="AA830" s="8"/>
      <c r="AB830" s="8"/>
    </row>
    <row r="831" spans="1:28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4"/>
      <c r="S831" s="44"/>
      <c r="T831" s="44"/>
      <c r="U831" s="44"/>
      <c r="V831" s="44"/>
      <c r="W831" s="44"/>
      <c r="X831" s="44"/>
      <c r="Y831" s="44"/>
      <c r="Z831" s="8"/>
      <c r="AA831" s="8"/>
      <c r="AB831" s="8"/>
    </row>
    <row r="832" spans="1:28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4"/>
      <c r="S832" s="44"/>
      <c r="T832" s="44"/>
      <c r="U832" s="44"/>
      <c r="V832" s="44"/>
      <c r="W832" s="44"/>
      <c r="X832" s="44"/>
      <c r="Y832" s="44"/>
      <c r="Z832" s="8"/>
      <c r="AA832" s="8"/>
      <c r="AB832" s="8"/>
    </row>
    <row r="833" spans="1:28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4"/>
      <c r="S833" s="44"/>
      <c r="T833" s="44"/>
      <c r="U833" s="44"/>
      <c r="V833" s="44"/>
      <c r="W833" s="44"/>
      <c r="X833" s="44"/>
      <c r="Y833" s="44"/>
      <c r="Z833" s="8"/>
      <c r="AA833" s="8"/>
      <c r="AB833" s="8"/>
    </row>
    <row r="834" spans="1:28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4"/>
      <c r="S834" s="44"/>
      <c r="T834" s="44"/>
      <c r="U834" s="44"/>
      <c r="V834" s="44"/>
      <c r="W834" s="44"/>
      <c r="X834" s="44"/>
      <c r="Y834" s="44"/>
      <c r="Z834" s="8"/>
      <c r="AA834" s="8"/>
      <c r="AB834" s="8"/>
    </row>
    <row r="835" spans="1:28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4"/>
      <c r="S835" s="44"/>
      <c r="T835" s="44"/>
      <c r="U835" s="44"/>
      <c r="V835" s="44"/>
      <c r="W835" s="44"/>
      <c r="X835" s="44"/>
      <c r="Y835" s="44"/>
      <c r="Z835" s="8"/>
      <c r="AA835" s="8"/>
      <c r="AB835" s="8"/>
    </row>
    <row r="836" spans="1:28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4"/>
      <c r="S836" s="44"/>
      <c r="T836" s="44"/>
      <c r="U836" s="44"/>
      <c r="V836" s="44"/>
      <c r="W836" s="44"/>
      <c r="X836" s="44"/>
      <c r="Y836" s="44"/>
      <c r="Z836" s="8"/>
      <c r="AA836" s="8"/>
      <c r="AB836" s="8"/>
    </row>
    <row r="837" spans="1:28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4"/>
      <c r="S837" s="44"/>
      <c r="T837" s="44"/>
      <c r="U837" s="44"/>
      <c r="V837" s="44"/>
      <c r="W837" s="44"/>
      <c r="X837" s="44"/>
      <c r="Y837" s="44"/>
      <c r="Z837" s="8"/>
      <c r="AA837" s="8"/>
      <c r="AB837" s="8"/>
    </row>
    <row r="838" spans="1:28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4"/>
      <c r="S838" s="44"/>
      <c r="T838" s="44"/>
      <c r="U838" s="44"/>
      <c r="V838" s="44"/>
      <c r="W838" s="44"/>
      <c r="X838" s="44"/>
      <c r="Y838" s="44"/>
      <c r="Z838" s="8"/>
      <c r="AA838" s="8"/>
      <c r="AB838" s="8"/>
    </row>
    <row r="839" spans="1:28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4"/>
      <c r="S839" s="44"/>
      <c r="T839" s="44"/>
      <c r="U839" s="44"/>
      <c r="V839" s="44"/>
      <c r="W839" s="44"/>
      <c r="X839" s="44"/>
      <c r="Y839" s="44"/>
      <c r="Z839" s="8"/>
      <c r="AA839" s="8"/>
      <c r="AB839" s="8"/>
    </row>
    <row r="840" spans="1:28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4"/>
      <c r="S840" s="44"/>
      <c r="T840" s="44"/>
      <c r="U840" s="44"/>
      <c r="V840" s="44"/>
      <c r="W840" s="44"/>
      <c r="X840" s="44"/>
      <c r="Y840" s="44"/>
      <c r="Z840" s="8"/>
      <c r="AA840" s="8"/>
      <c r="AB840" s="8"/>
    </row>
    <row r="841" spans="1:28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4"/>
      <c r="S841" s="44"/>
      <c r="T841" s="44"/>
      <c r="U841" s="44"/>
      <c r="V841" s="44"/>
      <c r="W841" s="44"/>
      <c r="X841" s="44"/>
      <c r="Y841" s="44"/>
      <c r="Z841" s="8"/>
      <c r="AA841" s="8"/>
      <c r="AB841" s="8"/>
    </row>
    <row r="842" spans="1:28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4"/>
      <c r="S842" s="44"/>
      <c r="T842" s="44"/>
      <c r="U842" s="44"/>
      <c r="V842" s="44"/>
      <c r="W842" s="44"/>
      <c r="X842" s="44"/>
      <c r="Y842" s="44"/>
      <c r="Z842" s="8"/>
      <c r="AA842" s="8"/>
      <c r="AB842" s="8"/>
    </row>
    <row r="843" spans="1:28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4"/>
      <c r="S843" s="44"/>
      <c r="T843" s="44"/>
      <c r="U843" s="44"/>
      <c r="V843" s="44"/>
      <c r="W843" s="44"/>
      <c r="X843" s="44"/>
      <c r="Y843" s="44"/>
      <c r="Z843" s="8"/>
      <c r="AA843" s="8"/>
      <c r="AB843" s="8"/>
    </row>
    <row r="844" spans="1:28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4"/>
      <c r="S844" s="44"/>
      <c r="T844" s="44"/>
      <c r="U844" s="44"/>
      <c r="V844" s="44"/>
      <c r="W844" s="44"/>
      <c r="X844" s="44"/>
      <c r="Y844" s="44"/>
      <c r="Z844" s="8"/>
      <c r="AA844" s="8"/>
      <c r="AB844" s="8"/>
    </row>
    <row r="845" spans="1:28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4"/>
      <c r="S845" s="44"/>
      <c r="T845" s="44"/>
      <c r="U845" s="44"/>
      <c r="V845" s="44"/>
      <c r="W845" s="44"/>
      <c r="X845" s="44"/>
      <c r="Y845" s="44"/>
      <c r="Z845" s="8"/>
      <c r="AA845" s="8"/>
      <c r="AB845" s="8"/>
    </row>
    <row r="846" spans="1:28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4"/>
      <c r="S846" s="44"/>
      <c r="T846" s="44"/>
      <c r="U846" s="44"/>
      <c r="V846" s="44"/>
      <c r="W846" s="44"/>
      <c r="X846" s="44"/>
      <c r="Y846" s="44"/>
      <c r="Z846" s="8"/>
      <c r="AA846" s="8"/>
      <c r="AB846" s="8"/>
    </row>
    <row r="847" spans="1:28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4"/>
      <c r="S847" s="44"/>
      <c r="T847" s="44"/>
      <c r="U847" s="44"/>
      <c r="V847" s="44"/>
      <c r="W847" s="44"/>
      <c r="X847" s="44"/>
      <c r="Y847" s="44"/>
      <c r="Z847" s="8"/>
      <c r="AA847" s="8"/>
      <c r="AB847" s="8"/>
    </row>
    <row r="848" spans="1:28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4"/>
      <c r="S848" s="44"/>
      <c r="T848" s="44"/>
      <c r="U848" s="44"/>
      <c r="V848" s="44"/>
      <c r="W848" s="44"/>
      <c r="X848" s="44"/>
      <c r="Y848" s="44"/>
      <c r="Z848" s="8"/>
      <c r="AA848" s="8"/>
      <c r="AB848" s="8"/>
    </row>
    <row r="849" spans="1:28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4"/>
      <c r="S849" s="44"/>
      <c r="T849" s="44"/>
      <c r="U849" s="44"/>
      <c r="V849" s="44"/>
      <c r="W849" s="44"/>
      <c r="X849" s="44"/>
      <c r="Y849" s="44"/>
      <c r="Z849" s="8"/>
      <c r="AA849" s="8"/>
      <c r="AB849" s="8"/>
    </row>
    <row r="850" spans="1:28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4"/>
      <c r="S850" s="44"/>
      <c r="T850" s="44"/>
      <c r="U850" s="44"/>
      <c r="V850" s="44"/>
      <c r="W850" s="44"/>
      <c r="X850" s="44"/>
      <c r="Y850" s="44"/>
      <c r="Z850" s="8"/>
      <c r="AA850" s="8"/>
      <c r="AB850" s="8"/>
    </row>
    <row r="851" spans="1:28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4"/>
      <c r="S851" s="44"/>
      <c r="T851" s="44"/>
      <c r="U851" s="44"/>
      <c r="V851" s="44"/>
      <c r="W851" s="44"/>
      <c r="X851" s="44"/>
      <c r="Y851" s="44"/>
      <c r="Z851" s="8"/>
      <c r="AA851" s="8"/>
      <c r="AB851" s="8"/>
    </row>
    <row r="852" spans="1:28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4"/>
      <c r="S852" s="44"/>
      <c r="T852" s="44"/>
      <c r="U852" s="44"/>
      <c r="V852" s="44"/>
      <c r="W852" s="44"/>
      <c r="X852" s="44"/>
      <c r="Y852" s="44"/>
      <c r="Z852" s="8"/>
      <c r="AA852" s="8"/>
      <c r="AB852" s="8"/>
    </row>
    <row r="853" spans="1:28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4"/>
      <c r="S853" s="44"/>
      <c r="T853" s="44"/>
      <c r="U853" s="44"/>
      <c r="V853" s="44"/>
      <c r="W853" s="44"/>
      <c r="X853" s="44"/>
      <c r="Y853" s="44"/>
      <c r="Z853" s="8"/>
      <c r="AA853" s="8"/>
      <c r="AB853" s="8"/>
    </row>
    <row r="854" spans="1:28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4"/>
      <c r="S854" s="44"/>
      <c r="T854" s="44"/>
      <c r="U854" s="44"/>
      <c r="V854" s="44"/>
      <c r="W854" s="44"/>
      <c r="X854" s="44"/>
      <c r="Y854" s="44"/>
      <c r="Z854" s="8"/>
      <c r="AA854" s="8"/>
      <c r="AB854" s="8"/>
    </row>
    <row r="855" spans="1:28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4"/>
      <c r="S855" s="44"/>
      <c r="T855" s="44"/>
      <c r="U855" s="44"/>
      <c r="V855" s="44"/>
      <c r="W855" s="44"/>
      <c r="X855" s="44"/>
      <c r="Y855" s="44"/>
      <c r="Z855" s="8"/>
      <c r="AA855" s="8"/>
      <c r="AB855" s="8"/>
    </row>
    <row r="856" spans="1:28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4"/>
      <c r="S856" s="44"/>
      <c r="T856" s="44"/>
      <c r="U856" s="44"/>
      <c r="V856" s="44"/>
      <c r="W856" s="44"/>
      <c r="X856" s="44"/>
      <c r="Y856" s="44"/>
      <c r="Z856" s="8"/>
      <c r="AA856" s="8"/>
      <c r="AB856" s="8"/>
    </row>
    <row r="857" spans="1:28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4"/>
      <c r="S857" s="44"/>
      <c r="T857" s="44"/>
      <c r="U857" s="44"/>
      <c r="V857" s="44"/>
      <c r="W857" s="44"/>
      <c r="X857" s="44"/>
      <c r="Y857" s="44"/>
      <c r="Z857" s="8"/>
      <c r="AA857" s="8"/>
      <c r="AB857" s="8"/>
    </row>
    <row r="858" spans="1:28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4"/>
      <c r="S858" s="44"/>
      <c r="T858" s="44"/>
      <c r="U858" s="44"/>
      <c r="V858" s="44"/>
      <c r="W858" s="44"/>
      <c r="X858" s="44"/>
      <c r="Y858" s="44"/>
      <c r="Z858" s="8"/>
      <c r="AA858" s="8"/>
      <c r="AB858" s="8"/>
    </row>
    <row r="859" spans="1:28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4"/>
      <c r="S859" s="44"/>
      <c r="T859" s="44"/>
      <c r="U859" s="44"/>
      <c r="V859" s="44"/>
      <c r="W859" s="44"/>
      <c r="X859" s="44"/>
      <c r="Y859" s="44"/>
      <c r="Z859" s="8"/>
      <c r="AA859" s="8"/>
      <c r="AB859" s="8"/>
    </row>
    <row r="860" spans="1:28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4"/>
      <c r="S860" s="44"/>
      <c r="T860" s="44"/>
      <c r="U860" s="44"/>
      <c r="V860" s="44"/>
      <c r="W860" s="44"/>
      <c r="X860" s="44"/>
      <c r="Y860" s="44"/>
      <c r="Z860" s="8"/>
      <c r="AA860" s="8"/>
      <c r="AB860" s="8"/>
    </row>
    <row r="861" spans="1:28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4"/>
      <c r="S861" s="44"/>
      <c r="T861" s="44"/>
      <c r="U861" s="44"/>
      <c r="V861" s="44"/>
      <c r="W861" s="44"/>
      <c r="X861" s="44"/>
      <c r="Y861" s="44"/>
      <c r="Z861" s="8"/>
      <c r="AA861" s="8"/>
      <c r="AB861" s="8"/>
    </row>
    <row r="862" spans="1:28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4"/>
      <c r="S862" s="44"/>
      <c r="T862" s="44"/>
      <c r="U862" s="44"/>
      <c r="V862" s="44"/>
      <c r="W862" s="44"/>
      <c r="X862" s="44"/>
      <c r="Y862" s="44"/>
      <c r="Z862" s="8"/>
      <c r="AA862" s="8"/>
      <c r="AB862" s="8"/>
    </row>
    <row r="863" spans="1:28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4"/>
      <c r="S863" s="44"/>
      <c r="T863" s="44"/>
      <c r="U863" s="44"/>
      <c r="V863" s="44"/>
      <c r="W863" s="44"/>
      <c r="X863" s="44"/>
      <c r="Y863" s="44"/>
      <c r="Z863" s="8"/>
      <c r="AA863" s="8"/>
      <c r="AB863" s="8"/>
    </row>
    <row r="864" spans="1:28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4"/>
      <c r="S864" s="44"/>
      <c r="T864" s="44"/>
      <c r="U864" s="44"/>
      <c r="V864" s="44"/>
      <c r="W864" s="44"/>
      <c r="X864" s="44"/>
      <c r="Y864" s="44"/>
      <c r="Z864" s="8"/>
      <c r="AA864" s="8"/>
      <c r="AB864" s="8"/>
    </row>
    <row r="865" spans="1:28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4"/>
      <c r="S865" s="44"/>
      <c r="T865" s="44"/>
      <c r="U865" s="44"/>
      <c r="V865" s="44"/>
      <c r="W865" s="44"/>
      <c r="X865" s="44"/>
      <c r="Y865" s="44"/>
      <c r="Z865" s="8"/>
      <c r="AA865" s="8"/>
      <c r="AB865" s="8"/>
    </row>
    <row r="866" spans="1:28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4"/>
      <c r="S866" s="44"/>
      <c r="T866" s="44"/>
      <c r="U866" s="44"/>
      <c r="V866" s="44"/>
      <c r="W866" s="44"/>
      <c r="X866" s="44"/>
      <c r="Y866" s="44"/>
      <c r="Z866" s="8"/>
      <c r="AA866" s="8"/>
      <c r="AB866" s="8"/>
    </row>
    <row r="867" spans="1:28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4"/>
      <c r="S867" s="44"/>
      <c r="T867" s="44"/>
      <c r="U867" s="44"/>
      <c r="V867" s="44"/>
      <c r="W867" s="44"/>
      <c r="X867" s="44"/>
      <c r="Y867" s="44"/>
      <c r="Z867" s="8"/>
      <c r="AA867" s="8"/>
      <c r="AB867" s="8"/>
    </row>
    <row r="868" spans="1:28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4"/>
      <c r="S868" s="44"/>
      <c r="T868" s="44"/>
      <c r="U868" s="44"/>
      <c r="V868" s="44"/>
      <c r="W868" s="44"/>
      <c r="X868" s="44"/>
      <c r="Y868" s="44"/>
      <c r="Z868" s="8"/>
      <c r="AA868" s="8"/>
      <c r="AB868" s="8"/>
    </row>
    <row r="869" spans="1:28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4"/>
      <c r="S869" s="44"/>
      <c r="T869" s="44"/>
      <c r="U869" s="44"/>
      <c r="V869" s="44"/>
      <c r="W869" s="44"/>
      <c r="X869" s="44"/>
      <c r="Y869" s="44"/>
      <c r="Z869" s="8"/>
      <c r="AA869" s="8"/>
      <c r="AB869" s="8"/>
    </row>
    <row r="870" spans="1:28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4"/>
      <c r="S870" s="44"/>
      <c r="T870" s="44"/>
      <c r="U870" s="44"/>
      <c r="V870" s="44"/>
      <c r="W870" s="44"/>
      <c r="X870" s="44"/>
      <c r="Y870" s="44"/>
      <c r="Z870" s="8"/>
      <c r="AA870" s="8"/>
      <c r="AB870" s="8"/>
    </row>
    <row r="871" spans="1:28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4"/>
      <c r="S871" s="44"/>
      <c r="T871" s="44"/>
      <c r="U871" s="44"/>
      <c r="V871" s="44"/>
      <c r="W871" s="44"/>
      <c r="X871" s="44"/>
      <c r="Y871" s="44"/>
      <c r="Z871" s="8"/>
      <c r="AA871" s="8"/>
      <c r="AB871" s="8"/>
    </row>
    <row r="872" spans="1:28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4"/>
      <c r="S872" s="44"/>
      <c r="T872" s="44"/>
      <c r="U872" s="44"/>
      <c r="V872" s="44"/>
      <c r="W872" s="44"/>
      <c r="X872" s="44"/>
      <c r="Y872" s="44"/>
      <c r="Z872" s="8"/>
      <c r="AA872" s="8"/>
      <c r="AB872" s="8"/>
    </row>
    <row r="873" spans="1:28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4"/>
      <c r="S873" s="44"/>
      <c r="T873" s="44"/>
      <c r="U873" s="44"/>
      <c r="V873" s="44"/>
      <c r="W873" s="44"/>
      <c r="X873" s="44"/>
      <c r="Y873" s="44"/>
      <c r="Z873" s="8"/>
      <c r="AA873" s="8"/>
      <c r="AB873" s="8"/>
    </row>
    <row r="874" spans="1:28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4"/>
      <c r="S874" s="44"/>
      <c r="T874" s="44"/>
      <c r="U874" s="44"/>
      <c r="V874" s="44"/>
      <c r="W874" s="44"/>
      <c r="X874" s="44"/>
      <c r="Y874" s="44"/>
      <c r="Z874" s="8"/>
      <c r="AA874" s="8"/>
      <c r="AB874" s="8"/>
    </row>
    <row r="875" spans="1:28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4"/>
      <c r="S875" s="44"/>
      <c r="T875" s="44"/>
      <c r="U875" s="44"/>
      <c r="V875" s="44"/>
      <c r="W875" s="44"/>
      <c r="X875" s="44"/>
      <c r="Y875" s="44"/>
      <c r="Z875" s="8"/>
      <c r="AA875" s="8"/>
      <c r="AB875" s="8"/>
    </row>
    <row r="876" spans="1:28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4"/>
      <c r="S876" s="44"/>
      <c r="T876" s="44"/>
      <c r="U876" s="44"/>
      <c r="V876" s="44"/>
      <c r="W876" s="44"/>
      <c r="X876" s="44"/>
      <c r="Y876" s="44"/>
      <c r="Z876" s="8"/>
      <c r="AA876" s="8"/>
      <c r="AB876" s="8"/>
    </row>
    <row r="877" spans="1:28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4"/>
      <c r="S877" s="44"/>
      <c r="T877" s="44"/>
      <c r="U877" s="44"/>
      <c r="V877" s="44"/>
      <c r="W877" s="44"/>
      <c r="X877" s="44"/>
      <c r="Y877" s="44"/>
      <c r="Z877" s="8"/>
      <c r="AA877" s="8"/>
      <c r="AB877" s="8"/>
    </row>
    <row r="878" spans="1:28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4"/>
      <c r="S878" s="44"/>
      <c r="T878" s="44"/>
      <c r="U878" s="44"/>
      <c r="V878" s="44"/>
      <c r="W878" s="44"/>
      <c r="X878" s="44"/>
      <c r="Y878" s="44"/>
      <c r="Z878" s="8"/>
      <c r="AA878" s="8"/>
      <c r="AB878" s="8"/>
    </row>
    <row r="879" spans="1:28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4"/>
      <c r="S879" s="44"/>
      <c r="T879" s="44"/>
      <c r="U879" s="44"/>
      <c r="V879" s="44"/>
      <c r="W879" s="44"/>
      <c r="X879" s="44"/>
      <c r="Y879" s="44"/>
      <c r="Z879" s="8"/>
      <c r="AA879" s="8"/>
      <c r="AB879" s="8"/>
    </row>
    <row r="880" spans="1:28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4"/>
      <c r="S880" s="44"/>
      <c r="T880" s="44"/>
      <c r="U880" s="44"/>
      <c r="V880" s="44"/>
      <c r="W880" s="44"/>
      <c r="X880" s="44"/>
      <c r="Y880" s="44"/>
      <c r="Z880" s="8"/>
      <c r="AA880" s="8"/>
      <c r="AB880" s="8"/>
    </row>
    <row r="881" spans="1:28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4"/>
      <c r="S881" s="44"/>
      <c r="T881" s="44"/>
      <c r="U881" s="44"/>
      <c r="V881" s="44"/>
      <c r="W881" s="44"/>
      <c r="X881" s="44"/>
      <c r="Y881" s="44"/>
      <c r="Z881" s="8"/>
      <c r="AA881" s="8"/>
      <c r="AB881" s="8"/>
    </row>
    <row r="882" spans="1:28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4"/>
      <c r="S882" s="44"/>
      <c r="T882" s="44"/>
      <c r="U882" s="44"/>
      <c r="V882" s="44"/>
      <c r="W882" s="44"/>
      <c r="X882" s="44"/>
      <c r="Y882" s="44"/>
      <c r="Z882" s="8"/>
      <c r="AA882" s="8"/>
      <c r="AB882" s="8"/>
    </row>
    <row r="883" spans="1:28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4"/>
      <c r="S883" s="44"/>
      <c r="T883" s="44"/>
      <c r="U883" s="44"/>
      <c r="V883" s="44"/>
      <c r="W883" s="44"/>
      <c r="X883" s="44"/>
      <c r="Y883" s="44"/>
      <c r="Z883" s="8"/>
      <c r="AA883" s="8"/>
      <c r="AB883" s="8"/>
    </row>
    <row r="884" spans="1:28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4"/>
      <c r="S884" s="44"/>
      <c r="T884" s="44"/>
      <c r="U884" s="44"/>
      <c r="V884" s="44"/>
      <c r="W884" s="44"/>
      <c r="X884" s="44"/>
      <c r="Y884" s="44"/>
      <c r="Z884" s="8"/>
      <c r="AA884" s="8"/>
      <c r="AB884" s="8"/>
    </row>
    <row r="885" spans="1:28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4"/>
      <c r="S885" s="44"/>
      <c r="T885" s="44"/>
      <c r="U885" s="44"/>
      <c r="V885" s="44"/>
      <c r="W885" s="44"/>
      <c r="X885" s="44"/>
      <c r="Y885" s="44"/>
      <c r="Z885" s="8"/>
      <c r="AA885" s="8"/>
      <c r="AB885" s="8"/>
    </row>
    <row r="886" spans="1:28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4"/>
      <c r="S886" s="44"/>
      <c r="T886" s="44"/>
      <c r="U886" s="44"/>
      <c r="V886" s="44"/>
      <c r="W886" s="44"/>
      <c r="X886" s="44"/>
      <c r="Y886" s="44"/>
      <c r="Z886" s="8"/>
      <c r="AA886" s="8"/>
      <c r="AB886" s="8"/>
    </row>
    <row r="887" spans="1:28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4"/>
      <c r="S887" s="44"/>
      <c r="T887" s="44"/>
      <c r="U887" s="44"/>
      <c r="V887" s="44"/>
      <c r="W887" s="44"/>
      <c r="X887" s="44"/>
      <c r="Y887" s="44"/>
      <c r="Z887" s="8"/>
      <c r="AA887" s="8"/>
      <c r="AB887" s="8"/>
    </row>
    <row r="888" spans="1:28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4"/>
      <c r="S888" s="44"/>
      <c r="T888" s="44"/>
      <c r="U888" s="44"/>
      <c r="V888" s="44"/>
      <c r="W888" s="44"/>
      <c r="X888" s="44"/>
      <c r="Y888" s="44"/>
      <c r="Z888" s="8"/>
      <c r="AA888" s="8"/>
      <c r="AB888" s="8"/>
    </row>
    <row r="889" spans="1:28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4"/>
      <c r="S889" s="44"/>
      <c r="T889" s="44"/>
      <c r="U889" s="44"/>
      <c r="V889" s="44"/>
      <c r="W889" s="44"/>
      <c r="X889" s="44"/>
      <c r="Y889" s="44"/>
      <c r="Z889" s="8"/>
      <c r="AA889" s="8"/>
      <c r="AB889" s="8"/>
    </row>
    <row r="890" spans="1:28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4"/>
      <c r="S890" s="44"/>
      <c r="T890" s="44"/>
      <c r="U890" s="44"/>
      <c r="V890" s="44"/>
      <c r="W890" s="44"/>
      <c r="X890" s="44"/>
      <c r="Y890" s="44"/>
      <c r="Z890" s="8"/>
      <c r="AA890" s="8"/>
      <c r="AB890" s="8"/>
    </row>
    <row r="891" spans="1:28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4"/>
      <c r="S891" s="44"/>
      <c r="T891" s="44"/>
      <c r="U891" s="44"/>
      <c r="V891" s="44"/>
      <c r="W891" s="44"/>
      <c r="X891" s="44"/>
      <c r="Y891" s="44"/>
      <c r="Z891" s="8"/>
      <c r="AA891" s="8"/>
      <c r="AB891" s="8"/>
    </row>
    <row r="892" spans="1:28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4"/>
      <c r="S892" s="44"/>
      <c r="T892" s="44"/>
      <c r="U892" s="44"/>
      <c r="V892" s="44"/>
      <c r="W892" s="44"/>
      <c r="X892" s="44"/>
      <c r="Y892" s="44"/>
      <c r="Z892" s="8"/>
      <c r="AA892" s="8"/>
      <c r="AB892" s="8"/>
    </row>
    <row r="893" spans="1:28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4"/>
      <c r="S893" s="44"/>
      <c r="T893" s="44"/>
      <c r="U893" s="44"/>
      <c r="V893" s="44"/>
      <c r="W893" s="44"/>
      <c r="X893" s="44"/>
      <c r="Y893" s="44"/>
      <c r="Z893" s="8"/>
      <c r="AA893" s="8"/>
      <c r="AB893" s="8"/>
    </row>
    <row r="894" spans="1:28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4"/>
      <c r="S894" s="44"/>
      <c r="T894" s="44"/>
      <c r="U894" s="44"/>
      <c r="V894" s="44"/>
      <c r="W894" s="44"/>
      <c r="X894" s="44"/>
      <c r="Y894" s="44"/>
      <c r="Z894" s="8"/>
      <c r="AA894" s="8"/>
      <c r="AB894" s="8"/>
    </row>
    <row r="895" spans="1:28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4"/>
      <c r="S895" s="44"/>
      <c r="T895" s="44"/>
      <c r="U895" s="44"/>
      <c r="V895" s="44"/>
      <c r="W895" s="44"/>
      <c r="X895" s="44"/>
      <c r="Y895" s="44"/>
      <c r="Z895" s="8"/>
      <c r="AA895" s="8"/>
      <c r="AB895" s="8"/>
    </row>
    <row r="896" spans="1:28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4"/>
      <c r="S896" s="44"/>
      <c r="T896" s="44"/>
      <c r="U896" s="44"/>
      <c r="V896" s="44"/>
      <c r="W896" s="44"/>
      <c r="X896" s="44"/>
      <c r="Y896" s="44"/>
      <c r="Z896" s="8"/>
      <c r="AA896" s="8"/>
      <c r="AB896" s="8"/>
    </row>
    <row r="897" spans="1:28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4"/>
      <c r="S897" s="44"/>
      <c r="T897" s="44"/>
      <c r="U897" s="44"/>
      <c r="V897" s="44"/>
      <c r="W897" s="44"/>
      <c r="X897" s="44"/>
      <c r="Y897" s="44"/>
      <c r="Z897" s="8"/>
      <c r="AA897" s="8"/>
      <c r="AB897" s="8"/>
    </row>
    <row r="898" spans="1:28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4"/>
      <c r="S898" s="44"/>
      <c r="T898" s="44"/>
      <c r="U898" s="44"/>
      <c r="V898" s="44"/>
      <c r="W898" s="44"/>
      <c r="X898" s="44"/>
      <c r="Y898" s="44"/>
      <c r="Z898" s="8"/>
      <c r="AA898" s="8"/>
      <c r="AB898" s="8"/>
    </row>
    <row r="899" spans="1:28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4"/>
      <c r="S899" s="44"/>
      <c r="T899" s="44"/>
      <c r="U899" s="44"/>
      <c r="V899" s="44"/>
      <c r="W899" s="44"/>
      <c r="X899" s="44"/>
      <c r="Y899" s="44"/>
      <c r="Z899" s="8"/>
      <c r="AA899" s="8"/>
      <c r="AB899" s="8"/>
    </row>
    <row r="900" spans="1:28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4"/>
      <c r="S900" s="44"/>
      <c r="T900" s="44"/>
      <c r="U900" s="44"/>
      <c r="V900" s="44"/>
      <c r="W900" s="44"/>
      <c r="X900" s="44"/>
      <c r="Y900" s="44"/>
      <c r="Z900" s="8"/>
      <c r="AA900" s="8"/>
      <c r="AB900" s="8"/>
    </row>
    <row r="901" spans="1:28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4"/>
      <c r="S901" s="44"/>
      <c r="T901" s="44"/>
      <c r="U901" s="44"/>
      <c r="V901" s="44"/>
      <c r="W901" s="44"/>
      <c r="X901" s="44"/>
      <c r="Y901" s="44"/>
      <c r="Z901" s="8"/>
      <c r="AA901" s="8"/>
      <c r="AB901" s="8"/>
    </row>
    <row r="902" spans="1:28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4"/>
      <c r="S902" s="44"/>
      <c r="T902" s="44"/>
      <c r="U902" s="44"/>
      <c r="V902" s="44"/>
      <c r="W902" s="44"/>
      <c r="X902" s="44"/>
      <c r="Y902" s="44"/>
      <c r="Z902" s="8"/>
      <c r="AA902" s="8"/>
      <c r="AB902" s="8"/>
    </row>
    <row r="903" spans="1:28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4"/>
      <c r="S903" s="44"/>
      <c r="T903" s="44"/>
      <c r="U903" s="44"/>
      <c r="V903" s="44"/>
      <c r="W903" s="44"/>
      <c r="X903" s="44"/>
      <c r="Y903" s="44"/>
      <c r="Z903" s="8"/>
      <c r="AA903" s="8"/>
      <c r="AB903" s="8"/>
    </row>
    <row r="904" spans="1:28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4"/>
      <c r="S904" s="44"/>
      <c r="T904" s="44"/>
      <c r="U904" s="44"/>
      <c r="V904" s="44"/>
      <c r="W904" s="44"/>
      <c r="X904" s="44"/>
      <c r="Y904" s="44"/>
      <c r="Z904" s="8"/>
      <c r="AA904" s="8"/>
      <c r="AB904" s="8"/>
    </row>
    <row r="905" spans="1:28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4"/>
      <c r="S905" s="44"/>
      <c r="T905" s="44"/>
      <c r="U905" s="44"/>
      <c r="V905" s="44"/>
      <c r="W905" s="44"/>
      <c r="X905" s="44"/>
      <c r="Y905" s="44"/>
      <c r="Z905" s="8"/>
      <c r="AA905" s="8"/>
      <c r="AB905" s="8"/>
    </row>
    <row r="906" spans="1:28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4"/>
      <c r="S906" s="44"/>
      <c r="T906" s="44"/>
      <c r="U906" s="44"/>
      <c r="V906" s="44"/>
      <c r="W906" s="44"/>
      <c r="X906" s="44"/>
      <c r="Y906" s="44"/>
      <c r="Z906" s="8"/>
      <c r="AA906" s="8"/>
      <c r="AB906" s="8"/>
    </row>
    <row r="907" spans="1:28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4"/>
      <c r="S907" s="44"/>
      <c r="T907" s="44"/>
      <c r="U907" s="44"/>
      <c r="V907" s="44"/>
      <c r="W907" s="44"/>
      <c r="X907" s="44"/>
      <c r="Y907" s="44"/>
      <c r="Z907" s="8"/>
      <c r="AA907" s="8"/>
      <c r="AB907" s="8"/>
    </row>
    <row r="908" spans="1:28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4"/>
      <c r="S908" s="44"/>
      <c r="T908" s="44"/>
      <c r="U908" s="44"/>
      <c r="V908" s="44"/>
      <c r="W908" s="44"/>
      <c r="X908" s="44"/>
      <c r="Y908" s="44"/>
      <c r="Z908" s="8"/>
      <c r="AA908" s="8"/>
      <c r="AB908" s="8"/>
    </row>
    <row r="909" spans="1:28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4"/>
      <c r="S909" s="44"/>
      <c r="T909" s="44"/>
      <c r="U909" s="44"/>
      <c r="V909" s="44"/>
      <c r="W909" s="44"/>
      <c r="X909" s="44"/>
      <c r="Y909" s="44"/>
      <c r="Z909" s="8"/>
      <c r="AA909" s="8"/>
      <c r="AB909" s="8"/>
    </row>
    <row r="910" spans="1:28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4"/>
      <c r="S910" s="44"/>
      <c r="T910" s="44"/>
      <c r="U910" s="44"/>
      <c r="V910" s="44"/>
      <c r="W910" s="44"/>
      <c r="X910" s="44"/>
      <c r="Y910" s="44"/>
      <c r="Z910" s="8"/>
      <c r="AA910" s="8"/>
      <c r="AB910" s="8"/>
    </row>
    <row r="911" spans="1:28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4"/>
      <c r="S911" s="44"/>
      <c r="T911" s="44"/>
      <c r="U911" s="44"/>
      <c r="V911" s="44"/>
      <c r="W911" s="44"/>
      <c r="X911" s="44"/>
      <c r="Y911" s="44"/>
      <c r="Z911" s="8"/>
      <c r="AA911" s="8"/>
      <c r="AB911" s="8"/>
    </row>
    <row r="912" spans="1:28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4"/>
      <c r="S912" s="44"/>
      <c r="T912" s="44"/>
      <c r="U912" s="44"/>
      <c r="V912" s="44"/>
      <c r="W912" s="44"/>
      <c r="X912" s="44"/>
      <c r="Y912" s="44"/>
      <c r="Z912" s="8"/>
      <c r="AA912" s="8"/>
      <c r="AB912" s="8"/>
    </row>
    <row r="913" spans="1:28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4"/>
      <c r="S913" s="44"/>
      <c r="T913" s="44"/>
      <c r="U913" s="44"/>
      <c r="V913" s="44"/>
      <c r="W913" s="44"/>
      <c r="X913" s="44"/>
      <c r="Y913" s="44"/>
      <c r="Z913" s="8"/>
      <c r="AA913" s="8"/>
      <c r="AB913" s="8"/>
    </row>
    <row r="914" spans="1:28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4"/>
      <c r="S914" s="44"/>
      <c r="T914" s="44"/>
      <c r="U914" s="44"/>
      <c r="V914" s="44"/>
      <c r="W914" s="44"/>
      <c r="X914" s="44"/>
      <c r="Y914" s="44"/>
      <c r="Z914" s="8"/>
      <c r="AA914" s="8"/>
      <c r="AB914" s="8"/>
    </row>
    <row r="915" spans="1:28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4"/>
      <c r="S915" s="44"/>
      <c r="T915" s="44"/>
      <c r="U915" s="44"/>
      <c r="V915" s="44"/>
      <c r="W915" s="44"/>
      <c r="X915" s="44"/>
      <c r="Y915" s="44"/>
      <c r="Z915" s="8"/>
      <c r="AA915" s="8"/>
      <c r="AB915" s="8"/>
    </row>
    <row r="916" spans="1:28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4"/>
      <c r="S916" s="44"/>
      <c r="T916" s="44"/>
      <c r="U916" s="44"/>
      <c r="V916" s="44"/>
      <c r="W916" s="44"/>
      <c r="X916" s="44"/>
      <c r="Y916" s="44"/>
      <c r="Z916" s="8"/>
      <c r="AA916" s="8"/>
      <c r="AB916" s="8"/>
    </row>
    <row r="917" spans="1:28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4"/>
      <c r="S917" s="44"/>
      <c r="T917" s="44"/>
      <c r="U917" s="44"/>
      <c r="V917" s="44"/>
      <c r="W917" s="44"/>
      <c r="X917" s="44"/>
      <c r="Y917" s="44"/>
      <c r="Z917" s="8"/>
      <c r="AA917" s="8"/>
      <c r="AB917" s="8"/>
    </row>
    <row r="918" spans="1:28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4"/>
      <c r="S918" s="44"/>
      <c r="T918" s="44"/>
      <c r="U918" s="44"/>
      <c r="V918" s="44"/>
      <c r="W918" s="44"/>
      <c r="X918" s="44"/>
      <c r="Y918" s="44"/>
      <c r="Z918" s="8"/>
      <c r="AA918" s="8"/>
      <c r="AB918" s="8"/>
    </row>
    <row r="919" spans="1:28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4"/>
      <c r="S919" s="44"/>
      <c r="T919" s="44"/>
      <c r="U919" s="44"/>
      <c r="V919" s="44"/>
      <c r="W919" s="44"/>
      <c r="X919" s="44"/>
      <c r="Y919" s="44"/>
      <c r="Z919" s="8"/>
      <c r="AA919" s="8"/>
      <c r="AB919" s="8"/>
    </row>
    <row r="920" spans="1:28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4"/>
      <c r="S920" s="44"/>
      <c r="T920" s="44"/>
      <c r="U920" s="44"/>
      <c r="V920" s="44"/>
      <c r="W920" s="44"/>
      <c r="X920" s="44"/>
      <c r="Y920" s="44"/>
      <c r="Z920" s="8"/>
      <c r="AA920" s="8"/>
      <c r="AB920" s="8"/>
    </row>
    <row r="921" spans="1:28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4"/>
      <c r="S921" s="44"/>
      <c r="T921" s="44"/>
      <c r="U921" s="44"/>
      <c r="V921" s="44"/>
      <c r="W921" s="44"/>
      <c r="X921" s="44"/>
      <c r="Y921" s="44"/>
      <c r="Z921" s="8"/>
      <c r="AA921" s="8"/>
      <c r="AB921" s="8"/>
    </row>
    <row r="922" spans="1:28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4"/>
      <c r="S922" s="44"/>
      <c r="T922" s="44"/>
      <c r="U922" s="44"/>
      <c r="V922" s="44"/>
      <c r="W922" s="44"/>
      <c r="X922" s="44"/>
      <c r="Y922" s="44"/>
      <c r="Z922" s="8"/>
      <c r="AA922" s="8"/>
      <c r="AB922" s="8"/>
    </row>
    <row r="923" spans="1:28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4"/>
      <c r="S923" s="44"/>
      <c r="T923" s="44"/>
      <c r="U923" s="44"/>
      <c r="V923" s="44"/>
      <c r="W923" s="44"/>
      <c r="X923" s="44"/>
      <c r="Y923" s="44"/>
      <c r="Z923" s="8"/>
      <c r="AA923" s="8"/>
      <c r="AB923" s="8"/>
    </row>
    <row r="924" spans="1:28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4"/>
      <c r="S924" s="44"/>
      <c r="T924" s="44"/>
      <c r="U924" s="44"/>
      <c r="V924" s="44"/>
      <c r="W924" s="44"/>
      <c r="X924" s="44"/>
      <c r="Y924" s="44"/>
      <c r="Z924" s="8"/>
      <c r="AA924" s="8"/>
      <c r="AB924" s="8"/>
    </row>
    <row r="925" spans="1:28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4"/>
      <c r="S925" s="44"/>
      <c r="T925" s="44"/>
      <c r="U925" s="44"/>
      <c r="V925" s="44"/>
      <c r="W925" s="44"/>
      <c r="X925" s="44"/>
      <c r="Y925" s="44"/>
      <c r="Z925" s="8"/>
      <c r="AA925" s="8"/>
      <c r="AB925" s="8"/>
    </row>
    <row r="926" spans="1:28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4"/>
      <c r="S926" s="44"/>
      <c r="T926" s="44"/>
      <c r="U926" s="44"/>
      <c r="V926" s="44"/>
      <c r="W926" s="44"/>
      <c r="X926" s="44"/>
      <c r="Y926" s="44"/>
      <c r="Z926" s="8"/>
      <c r="AA926" s="8"/>
      <c r="AB926" s="8"/>
    </row>
    <row r="927" spans="1:28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4"/>
      <c r="S927" s="44"/>
      <c r="T927" s="44"/>
      <c r="U927" s="44"/>
      <c r="V927" s="44"/>
      <c r="W927" s="44"/>
      <c r="X927" s="44"/>
      <c r="Y927" s="44"/>
      <c r="Z927" s="8"/>
      <c r="AA927" s="8"/>
      <c r="AB927" s="8"/>
    </row>
    <row r="928" spans="1:28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4"/>
      <c r="S928" s="44"/>
      <c r="T928" s="44"/>
      <c r="U928" s="44"/>
      <c r="V928" s="44"/>
      <c r="W928" s="44"/>
      <c r="X928" s="44"/>
      <c r="Y928" s="44"/>
      <c r="Z928" s="8"/>
      <c r="AA928" s="8"/>
      <c r="AB928" s="8"/>
    </row>
    <row r="929" spans="1:28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4"/>
      <c r="S929" s="44"/>
      <c r="T929" s="44"/>
      <c r="U929" s="44"/>
      <c r="V929" s="44"/>
      <c r="W929" s="44"/>
      <c r="X929" s="44"/>
      <c r="Y929" s="44"/>
      <c r="Z929" s="8"/>
      <c r="AA929" s="8"/>
      <c r="AB929" s="8"/>
    </row>
    <row r="930" spans="1:28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4"/>
      <c r="S930" s="44"/>
      <c r="T930" s="44"/>
      <c r="U930" s="44"/>
      <c r="V930" s="44"/>
      <c r="W930" s="44"/>
      <c r="X930" s="44"/>
      <c r="Y930" s="44"/>
      <c r="Z930" s="8"/>
      <c r="AA930" s="8"/>
      <c r="AB930" s="8"/>
    </row>
    <row r="931" spans="1:28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4"/>
      <c r="S931" s="44"/>
      <c r="T931" s="44"/>
      <c r="U931" s="44"/>
      <c r="V931" s="44"/>
      <c r="W931" s="44"/>
      <c r="X931" s="44"/>
      <c r="Y931" s="44"/>
      <c r="Z931" s="8"/>
      <c r="AA931" s="8"/>
      <c r="AB931" s="8"/>
    </row>
    <row r="932" spans="1:28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4"/>
      <c r="S932" s="44"/>
      <c r="T932" s="44"/>
      <c r="U932" s="44"/>
      <c r="V932" s="44"/>
      <c r="W932" s="44"/>
      <c r="X932" s="44"/>
      <c r="Y932" s="44"/>
      <c r="Z932" s="8"/>
      <c r="AA932" s="8"/>
      <c r="AB932" s="8"/>
    </row>
    <row r="933" spans="1:28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4"/>
      <c r="S933" s="44"/>
      <c r="T933" s="44"/>
      <c r="U933" s="44"/>
      <c r="V933" s="44"/>
      <c r="W933" s="44"/>
      <c r="X933" s="44"/>
      <c r="Y933" s="44"/>
      <c r="Z933" s="8"/>
      <c r="AA933" s="8"/>
      <c r="AB933" s="8"/>
    </row>
    <row r="934" spans="1:28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4"/>
      <c r="S934" s="44"/>
      <c r="T934" s="44"/>
      <c r="U934" s="44"/>
      <c r="V934" s="44"/>
      <c r="W934" s="44"/>
      <c r="X934" s="44"/>
      <c r="Y934" s="44"/>
      <c r="Z934" s="8"/>
      <c r="AA934" s="8"/>
      <c r="AB934" s="8"/>
    </row>
    <row r="935" spans="1:28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4"/>
      <c r="S935" s="44"/>
      <c r="T935" s="44"/>
      <c r="U935" s="44"/>
      <c r="V935" s="44"/>
      <c r="W935" s="44"/>
      <c r="X935" s="44"/>
      <c r="Y935" s="44"/>
      <c r="Z935" s="8"/>
      <c r="AA935" s="8"/>
      <c r="AB935" s="8"/>
    </row>
    <row r="936" spans="1:28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4"/>
      <c r="S936" s="44"/>
      <c r="T936" s="44"/>
      <c r="U936" s="44"/>
      <c r="V936" s="44"/>
      <c r="W936" s="44"/>
      <c r="X936" s="44"/>
      <c r="Y936" s="44"/>
      <c r="Z936" s="8"/>
      <c r="AA936" s="8"/>
      <c r="AB936" s="8"/>
    </row>
    <row r="937" spans="1:28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4"/>
      <c r="S937" s="44"/>
      <c r="T937" s="44"/>
      <c r="U937" s="44"/>
      <c r="V937" s="44"/>
      <c r="W937" s="44"/>
      <c r="X937" s="44"/>
      <c r="Y937" s="44"/>
      <c r="Z937" s="8"/>
      <c r="AA937" s="8"/>
      <c r="AB937" s="8"/>
    </row>
    <row r="938" spans="1:28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4"/>
      <c r="S938" s="44"/>
      <c r="T938" s="44"/>
      <c r="U938" s="44"/>
      <c r="V938" s="44"/>
      <c r="W938" s="44"/>
      <c r="X938" s="44"/>
      <c r="Y938" s="44"/>
      <c r="Z938" s="8"/>
      <c r="AA938" s="8"/>
      <c r="AB938" s="8"/>
    </row>
    <row r="939" spans="1:28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4"/>
      <c r="S939" s="44"/>
      <c r="T939" s="44"/>
      <c r="U939" s="44"/>
      <c r="V939" s="44"/>
      <c r="W939" s="44"/>
      <c r="X939" s="44"/>
      <c r="Y939" s="44"/>
      <c r="Z939" s="8"/>
      <c r="AA939" s="8"/>
      <c r="AB939" s="8"/>
    </row>
    <row r="940" spans="1:28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4"/>
      <c r="S940" s="44"/>
      <c r="T940" s="44"/>
      <c r="U940" s="44"/>
      <c r="V940" s="44"/>
      <c r="W940" s="44"/>
      <c r="X940" s="44"/>
      <c r="Y940" s="44"/>
      <c r="Z940" s="8"/>
      <c r="AA940" s="8"/>
      <c r="AB940" s="8"/>
    </row>
    <row r="941" spans="1:28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4"/>
      <c r="S941" s="44"/>
      <c r="T941" s="44"/>
      <c r="U941" s="44"/>
      <c r="V941" s="44"/>
      <c r="W941" s="44"/>
      <c r="X941" s="44"/>
      <c r="Y941" s="44"/>
      <c r="Z941" s="8"/>
      <c r="AA941" s="8"/>
      <c r="AB941" s="8"/>
    </row>
    <row r="942" spans="1:28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4"/>
      <c r="S942" s="44"/>
      <c r="T942" s="44"/>
      <c r="U942" s="44"/>
      <c r="V942" s="44"/>
      <c r="W942" s="44"/>
      <c r="X942" s="44"/>
      <c r="Y942" s="44"/>
      <c r="Z942" s="8"/>
      <c r="AA942" s="8"/>
      <c r="AB942" s="8"/>
    </row>
    <row r="943" spans="1:28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4"/>
      <c r="S943" s="44"/>
      <c r="T943" s="44"/>
      <c r="U943" s="44"/>
      <c r="V943" s="44"/>
      <c r="W943" s="44"/>
      <c r="X943" s="44"/>
      <c r="Y943" s="44"/>
      <c r="Z943" s="8"/>
      <c r="AA943" s="8"/>
      <c r="AB943" s="8"/>
    </row>
    <row r="944" spans="1:28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4"/>
      <c r="S944" s="44"/>
      <c r="T944" s="44"/>
      <c r="U944" s="44"/>
      <c r="V944" s="44"/>
      <c r="W944" s="44"/>
      <c r="X944" s="44"/>
      <c r="Y944" s="44"/>
      <c r="Z944" s="8"/>
      <c r="AA944" s="8"/>
      <c r="AB944" s="8"/>
    </row>
    <row r="945" spans="1:28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4"/>
      <c r="S945" s="44"/>
      <c r="T945" s="44"/>
      <c r="U945" s="44"/>
      <c r="V945" s="44"/>
      <c r="W945" s="44"/>
      <c r="X945" s="44"/>
      <c r="Y945" s="44"/>
      <c r="Z945" s="8"/>
      <c r="AA945" s="8"/>
      <c r="AB945" s="8"/>
    </row>
    <row r="946" spans="1:28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4"/>
      <c r="S946" s="44"/>
      <c r="T946" s="44"/>
      <c r="U946" s="44"/>
      <c r="V946" s="44"/>
      <c r="W946" s="44"/>
      <c r="X946" s="44"/>
      <c r="Y946" s="44"/>
      <c r="Z946" s="8"/>
      <c r="AA946" s="8"/>
      <c r="AB946" s="8"/>
    </row>
    <row r="947" spans="1:28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4"/>
      <c r="S947" s="44"/>
      <c r="T947" s="44"/>
      <c r="U947" s="44"/>
      <c r="V947" s="44"/>
      <c r="W947" s="44"/>
      <c r="X947" s="44"/>
      <c r="Y947" s="44"/>
      <c r="Z947" s="8"/>
      <c r="AA947" s="8"/>
      <c r="AB947" s="8"/>
    </row>
    <row r="948" spans="1:28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4"/>
      <c r="S948" s="44"/>
      <c r="T948" s="44"/>
      <c r="U948" s="44"/>
      <c r="V948" s="44"/>
      <c r="W948" s="44"/>
      <c r="X948" s="44"/>
      <c r="Y948" s="44"/>
      <c r="Z948" s="8"/>
      <c r="AA948" s="8"/>
      <c r="AB948" s="8"/>
    </row>
    <row r="949" spans="1:28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4"/>
      <c r="S949" s="44"/>
      <c r="T949" s="44"/>
      <c r="U949" s="44"/>
      <c r="V949" s="44"/>
      <c r="W949" s="44"/>
      <c r="X949" s="44"/>
      <c r="Y949" s="44"/>
      <c r="Z949" s="8"/>
      <c r="AA949" s="8"/>
      <c r="AB949" s="8"/>
    </row>
    <row r="950" spans="1:28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4"/>
      <c r="S950" s="44"/>
      <c r="T950" s="44"/>
      <c r="U950" s="44"/>
      <c r="V950" s="44"/>
      <c r="W950" s="44"/>
      <c r="X950" s="44"/>
      <c r="Y950" s="44"/>
      <c r="Z950" s="8"/>
      <c r="AA950" s="8"/>
      <c r="AB950" s="8"/>
    </row>
    <row r="951" spans="1:28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4"/>
      <c r="S951" s="44"/>
      <c r="T951" s="44"/>
      <c r="U951" s="44"/>
      <c r="V951" s="44"/>
      <c r="W951" s="44"/>
      <c r="X951" s="44"/>
      <c r="Y951" s="44"/>
      <c r="Z951" s="8"/>
      <c r="AA951" s="8"/>
      <c r="AB951" s="8"/>
    </row>
    <row r="952" spans="1:28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4"/>
      <c r="S952" s="44"/>
      <c r="T952" s="44"/>
      <c r="U952" s="44"/>
      <c r="V952" s="44"/>
      <c r="W952" s="44"/>
      <c r="X952" s="44"/>
      <c r="Y952" s="44"/>
      <c r="Z952" s="8"/>
      <c r="AA952" s="8"/>
      <c r="AB952" s="8"/>
    </row>
    <row r="953" spans="1:28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4"/>
      <c r="S953" s="44"/>
      <c r="T953" s="44"/>
      <c r="U953" s="44"/>
      <c r="V953" s="44"/>
      <c r="W953" s="44"/>
      <c r="X953" s="44"/>
      <c r="Y953" s="44"/>
      <c r="Z953" s="8"/>
      <c r="AA953" s="8"/>
      <c r="AB953" s="8"/>
    </row>
    <row r="954" spans="1:28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4"/>
      <c r="S954" s="44"/>
      <c r="T954" s="44"/>
      <c r="U954" s="44"/>
      <c r="V954" s="44"/>
      <c r="W954" s="44"/>
      <c r="X954" s="44"/>
      <c r="Y954" s="44"/>
      <c r="Z954" s="8"/>
      <c r="AA954" s="8"/>
      <c r="AB954" s="8"/>
    </row>
    <row r="955" spans="1:28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4"/>
      <c r="S955" s="44"/>
      <c r="T955" s="44"/>
      <c r="U955" s="44"/>
      <c r="V955" s="44"/>
      <c r="W955" s="44"/>
      <c r="X955" s="44"/>
      <c r="Y955" s="44"/>
      <c r="Z955" s="8"/>
      <c r="AA955" s="8"/>
      <c r="AB955" s="8"/>
    </row>
    <row r="956" spans="1:28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4"/>
      <c r="S956" s="44"/>
      <c r="T956" s="44"/>
      <c r="U956" s="44"/>
      <c r="V956" s="44"/>
      <c r="W956" s="44"/>
      <c r="X956" s="44"/>
      <c r="Y956" s="44"/>
      <c r="Z956" s="8"/>
      <c r="AA956" s="8"/>
      <c r="AB956" s="8"/>
    </row>
    <row r="957" spans="1:28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4"/>
      <c r="S957" s="44"/>
      <c r="T957" s="44"/>
      <c r="U957" s="44"/>
      <c r="V957" s="44"/>
      <c r="W957" s="44"/>
      <c r="X957" s="44"/>
      <c r="Y957" s="44"/>
      <c r="Z957" s="8"/>
      <c r="AA957" s="8"/>
      <c r="AB957" s="8"/>
    </row>
    <row r="958" spans="1:28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4"/>
      <c r="S958" s="44"/>
      <c r="T958" s="44"/>
      <c r="U958" s="44"/>
      <c r="V958" s="44"/>
      <c r="W958" s="44"/>
      <c r="X958" s="44"/>
      <c r="Y958" s="44"/>
      <c r="Z958" s="8"/>
      <c r="AA958" s="8"/>
      <c r="AB958" s="8"/>
    </row>
    <row r="959" spans="1:28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4"/>
      <c r="S959" s="44"/>
      <c r="T959" s="44"/>
      <c r="U959" s="44"/>
      <c r="V959" s="44"/>
      <c r="W959" s="44"/>
      <c r="X959" s="44"/>
      <c r="Y959" s="44"/>
      <c r="Z959" s="8"/>
      <c r="AA959" s="8"/>
      <c r="AB959" s="8"/>
    </row>
    <row r="960" spans="1:28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4"/>
      <c r="S960" s="44"/>
      <c r="T960" s="44"/>
      <c r="U960" s="44"/>
      <c r="V960" s="44"/>
      <c r="W960" s="44"/>
      <c r="X960" s="44"/>
      <c r="Y960" s="44"/>
      <c r="Z960" s="8"/>
      <c r="AA960" s="8"/>
      <c r="AB960" s="8"/>
    </row>
    <row r="961" spans="1:28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4"/>
      <c r="S961" s="44"/>
      <c r="T961" s="44"/>
      <c r="U961" s="44"/>
      <c r="V961" s="44"/>
      <c r="W961" s="44"/>
      <c r="X961" s="44"/>
      <c r="Y961" s="44"/>
      <c r="Z961" s="8"/>
      <c r="AA961" s="8"/>
      <c r="AB961" s="8"/>
    </row>
    <row r="962" spans="1:28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4"/>
      <c r="S962" s="44"/>
      <c r="T962" s="44"/>
      <c r="U962" s="44"/>
      <c r="V962" s="44"/>
      <c r="W962" s="44"/>
      <c r="X962" s="44"/>
      <c r="Y962" s="44"/>
      <c r="Z962" s="8"/>
      <c r="AA962" s="8"/>
      <c r="AB962" s="8"/>
    </row>
    <row r="963" spans="1:28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4"/>
      <c r="S963" s="44"/>
      <c r="T963" s="44"/>
      <c r="U963" s="44"/>
      <c r="V963" s="44"/>
      <c r="W963" s="44"/>
      <c r="X963" s="44"/>
      <c r="Y963" s="44"/>
      <c r="Z963" s="8"/>
      <c r="AA963" s="8"/>
      <c r="AB963" s="8"/>
    </row>
    <row r="964" spans="1:28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4"/>
      <c r="S964" s="44"/>
      <c r="T964" s="44"/>
      <c r="U964" s="44"/>
      <c r="V964" s="44"/>
      <c r="W964" s="44"/>
      <c r="X964" s="44"/>
      <c r="Y964" s="44"/>
      <c r="Z964" s="8"/>
      <c r="AA964" s="8"/>
      <c r="AB964" s="8"/>
    </row>
    <row r="965" spans="1:28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4"/>
      <c r="S965" s="44"/>
      <c r="T965" s="44"/>
      <c r="U965" s="44"/>
      <c r="V965" s="44"/>
      <c r="W965" s="44"/>
      <c r="X965" s="44"/>
      <c r="Y965" s="44"/>
      <c r="Z965" s="8"/>
      <c r="AA965" s="8"/>
      <c r="AB965" s="8"/>
    </row>
    <row r="966" spans="1:28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4"/>
      <c r="S966" s="44"/>
      <c r="T966" s="44"/>
      <c r="U966" s="44"/>
      <c r="V966" s="44"/>
      <c r="W966" s="44"/>
      <c r="X966" s="44"/>
      <c r="Y966" s="44"/>
      <c r="Z966" s="8"/>
      <c r="AA966" s="8"/>
      <c r="AB966" s="8"/>
    </row>
    <row r="967" spans="1:28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4"/>
      <c r="S967" s="44"/>
      <c r="T967" s="44"/>
      <c r="U967" s="44"/>
      <c r="V967" s="44"/>
      <c r="W967" s="44"/>
      <c r="X967" s="44"/>
      <c r="Y967" s="44"/>
      <c r="Z967" s="8"/>
      <c r="AA967" s="8"/>
      <c r="AB967" s="8"/>
    </row>
    <row r="968" spans="1:28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4"/>
      <c r="S968" s="44"/>
      <c r="T968" s="44"/>
      <c r="U968" s="44"/>
      <c r="V968" s="44"/>
      <c r="W968" s="44"/>
      <c r="X968" s="44"/>
      <c r="Y968" s="44"/>
      <c r="Z968" s="8"/>
      <c r="AA968" s="8"/>
      <c r="AB968" s="8"/>
    </row>
    <row r="969" spans="1:28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4"/>
      <c r="S969" s="44"/>
      <c r="T969" s="44"/>
      <c r="U969" s="44"/>
      <c r="V969" s="44"/>
      <c r="W969" s="44"/>
      <c r="X969" s="44"/>
      <c r="Y969" s="44"/>
      <c r="Z969" s="8"/>
      <c r="AA969" s="8"/>
      <c r="AB969" s="8"/>
    </row>
    <row r="970" spans="1:28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4"/>
      <c r="S970" s="44"/>
      <c r="T970" s="44"/>
      <c r="U970" s="44"/>
      <c r="V970" s="44"/>
      <c r="W970" s="44"/>
      <c r="X970" s="44"/>
      <c r="Y970" s="44"/>
      <c r="Z970" s="8"/>
      <c r="AA970" s="8"/>
      <c r="AB970" s="8"/>
    </row>
    <row r="971" spans="1:28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4"/>
      <c r="S971" s="44"/>
      <c r="T971" s="44"/>
      <c r="U971" s="44"/>
      <c r="V971" s="44"/>
      <c r="W971" s="44"/>
      <c r="X971" s="44"/>
      <c r="Y971" s="44"/>
      <c r="Z971" s="8"/>
      <c r="AA971" s="8"/>
      <c r="AB971" s="8"/>
    </row>
    <row r="972" spans="1:28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4"/>
      <c r="S972" s="44"/>
      <c r="T972" s="44"/>
      <c r="U972" s="44"/>
      <c r="V972" s="44"/>
      <c r="W972" s="44"/>
      <c r="X972" s="44"/>
      <c r="Y972" s="44"/>
      <c r="Z972" s="8"/>
      <c r="AA972" s="8"/>
      <c r="AB972" s="8"/>
    </row>
    <row r="973" spans="1:28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4"/>
      <c r="S973" s="44"/>
      <c r="T973" s="44"/>
      <c r="U973" s="44"/>
      <c r="V973" s="44"/>
      <c r="W973" s="44"/>
      <c r="X973" s="44"/>
      <c r="Y973" s="44"/>
      <c r="Z973" s="8"/>
      <c r="AA973" s="8"/>
      <c r="AB973" s="8"/>
    </row>
    <row r="974" spans="1:28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4"/>
      <c r="S974" s="44"/>
      <c r="T974" s="44"/>
      <c r="U974" s="44"/>
      <c r="V974" s="44"/>
      <c r="W974" s="44"/>
      <c r="X974" s="44"/>
      <c r="Y974" s="44"/>
      <c r="Z974" s="8"/>
      <c r="AA974" s="8"/>
      <c r="AB974" s="8"/>
    </row>
    <row r="975" spans="1:28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4"/>
      <c r="S975" s="44"/>
      <c r="T975" s="44"/>
      <c r="U975" s="44"/>
      <c r="V975" s="44"/>
      <c r="W975" s="44"/>
      <c r="X975" s="44"/>
      <c r="Y975" s="44"/>
      <c r="Z975" s="8"/>
      <c r="AA975" s="8"/>
      <c r="AB975" s="8"/>
    </row>
    <row r="976" spans="1:28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4"/>
      <c r="S976" s="44"/>
      <c r="T976" s="44"/>
      <c r="U976" s="44"/>
      <c r="V976" s="44"/>
      <c r="W976" s="44"/>
      <c r="X976" s="44"/>
      <c r="Y976" s="44"/>
      <c r="Z976" s="8"/>
      <c r="AA976" s="8"/>
      <c r="AB976" s="8"/>
    </row>
    <row r="977" spans="1:28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4"/>
      <c r="S977" s="44"/>
      <c r="T977" s="44"/>
      <c r="U977" s="44"/>
      <c r="V977" s="44"/>
      <c r="W977" s="44"/>
      <c r="X977" s="44"/>
      <c r="Y977" s="44"/>
      <c r="Z977" s="8"/>
      <c r="AA977" s="8"/>
      <c r="AB977" s="8"/>
    </row>
    <row r="978" spans="1:28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4"/>
      <c r="S978" s="44"/>
      <c r="T978" s="44"/>
      <c r="U978" s="44"/>
      <c r="V978" s="44"/>
      <c r="W978" s="44"/>
      <c r="X978" s="44"/>
      <c r="Y978" s="44"/>
      <c r="Z978" s="8"/>
      <c r="AA978" s="8"/>
      <c r="AB978" s="8"/>
    </row>
    <row r="979" spans="1:28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4"/>
      <c r="S979" s="44"/>
      <c r="T979" s="44"/>
      <c r="U979" s="44"/>
      <c r="V979" s="44"/>
      <c r="W979" s="44"/>
      <c r="X979" s="44"/>
      <c r="Y979" s="44"/>
      <c r="Z979" s="8"/>
      <c r="AA979" s="8"/>
      <c r="AB979" s="8"/>
    </row>
    <row r="980" spans="1:28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4"/>
      <c r="S980" s="44"/>
      <c r="T980" s="44"/>
      <c r="U980" s="44"/>
      <c r="V980" s="44"/>
      <c r="W980" s="44"/>
      <c r="X980" s="44"/>
      <c r="Y980" s="44"/>
      <c r="Z980" s="8"/>
      <c r="AA980" s="8"/>
      <c r="AB980" s="8"/>
    </row>
    <row r="981" spans="1:28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4"/>
      <c r="S981" s="44"/>
      <c r="T981" s="44"/>
      <c r="U981" s="44"/>
      <c r="V981" s="44"/>
      <c r="W981" s="44"/>
      <c r="X981" s="44"/>
      <c r="Y981" s="44"/>
      <c r="Z981" s="8"/>
      <c r="AA981" s="8"/>
      <c r="AB981" s="8"/>
    </row>
    <row r="982" spans="1:28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4"/>
      <c r="S982" s="44"/>
      <c r="T982" s="44"/>
      <c r="U982" s="44"/>
      <c r="V982" s="44"/>
      <c r="W982" s="44"/>
      <c r="X982" s="44"/>
      <c r="Y982" s="44"/>
      <c r="Z982" s="8"/>
      <c r="AA982" s="8"/>
      <c r="AB982" s="8"/>
    </row>
    <row r="983" spans="1:28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4"/>
      <c r="S983" s="44"/>
      <c r="T983" s="44"/>
      <c r="U983" s="44"/>
      <c r="V983" s="44"/>
      <c r="W983" s="44"/>
      <c r="X983" s="44"/>
      <c r="Y983" s="44"/>
      <c r="Z983" s="8"/>
      <c r="AA983" s="8"/>
      <c r="AB983" s="8"/>
    </row>
    <row r="984" spans="1:28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4"/>
      <c r="S984" s="44"/>
      <c r="T984" s="44"/>
      <c r="U984" s="44"/>
      <c r="V984" s="44"/>
      <c r="W984" s="44"/>
      <c r="X984" s="44"/>
      <c r="Y984" s="44"/>
      <c r="Z984" s="8"/>
      <c r="AA984" s="8"/>
      <c r="AB984" s="8"/>
    </row>
    <row r="985" spans="1:28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4"/>
      <c r="S985" s="44"/>
      <c r="T985" s="44"/>
      <c r="U985" s="44"/>
      <c r="V985" s="44"/>
      <c r="W985" s="44"/>
      <c r="X985" s="44"/>
      <c r="Y985" s="44"/>
      <c r="Z985" s="8"/>
      <c r="AA985" s="8"/>
      <c r="AB985" s="8"/>
    </row>
    <row r="986" spans="1:28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4"/>
      <c r="S986" s="44"/>
      <c r="T986" s="44"/>
      <c r="U986" s="44"/>
      <c r="V986" s="44"/>
      <c r="W986" s="44"/>
      <c r="X986" s="44"/>
      <c r="Y986" s="44"/>
      <c r="Z986" s="8"/>
      <c r="AA986" s="8"/>
      <c r="AB986" s="8"/>
    </row>
    <row r="987" spans="1:28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4"/>
      <c r="S987" s="44"/>
      <c r="T987" s="44"/>
      <c r="U987" s="44"/>
      <c r="V987" s="44"/>
      <c r="W987" s="44"/>
      <c r="X987" s="44"/>
      <c r="Y987" s="44"/>
      <c r="Z987" s="8"/>
      <c r="AA987" s="8"/>
      <c r="AB987" s="8"/>
    </row>
    <row r="988" spans="1:28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4"/>
      <c r="S988" s="44"/>
      <c r="T988" s="44"/>
      <c r="U988" s="44"/>
      <c r="V988" s="44"/>
      <c r="W988" s="44"/>
      <c r="X988" s="44"/>
      <c r="Y988" s="44"/>
      <c r="Z988" s="8"/>
      <c r="AA988" s="8"/>
      <c r="AB988" s="8"/>
    </row>
    <row r="989" spans="1:28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4"/>
      <c r="S989" s="44"/>
      <c r="T989" s="44"/>
      <c r="U989" s="44"/>
      <c r="V989" s="44"/>
      <c r="W989" s="44"/>
      <c r="X989" s="44"/>
      <c r="Y989" s="44"/>
      <c r="Z989" s="8"/>
      <c r="AA989" s="8"/>
      <c r="AB989" s="8"/>
    </row>
    <row r="990" spans="1:28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4"/>
      <c r="S990" s="44"/>
      <c r="T990" s="44"/>
      <c r="U990" s="44"/>
      <c r="V990" s="44"/>
      <c r="W990" s="44"/>
      <c r="X990" s="44"/>
      <c r="Y990" s="44"/>
      <c r="Z990" s="8"/>
      <c r="AA990" s="8"/>
      <c r="AB990" s="8"/>
    </row>
    <row r="991" spans="1:28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4"/>
      <c r="S991" s="44"/>
      <c r="T991" s="44"/>
      <c r="U991" s="44"/>
      <c r="V991" s="44"/>
      <c r="W991" s="44"/>
      <c r="X991" s="44"/>
      <c r="Y991" s="44"/>
      <c r="Z991" s="8"/>
      <c r="AA991" s="8"/>
      <c r="AB991" s="8"/>
    </row>
    <row r="992" spans="1:28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4"/>
      <c r="S992" s="44"/>
      <c r="T992" s="44"/>
      <c r="U992" s="44"/>
      <c r="V992" s="44"/>
      <c r="W992" s="44"/>
      <c r="X992" s="44"/>
      <c r="Y992" s="44"/>
      <c r="Z992" s="8"/>
      <c r="AA992" s="8"/>
      <c r="AB992" s="8"/>
    </row>
    <row r="993" spans="1:28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4"/>
      <c r="S993" s="44"/>
      <c r="T993" s="44"/>
      <c r="U993" s="44"/>
      <c r="V993" s="44"/>
      <c r="W993" s="44"/>
      <c r="X993" s="44"/>
      <c r="Y993" s="44"/>
      <c r="Z993" s="8"/>
      <c r="AA993" s="8"/>
      <c r="AB993" s="8"/>
    </row>
    <row r="994" spans="1:28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4"/>
      <c r="S994" s="44"/>
      <c r="T994" s="44"/>
      <c r="U994" s="44"/>
      <c r="V994" s="44"/>
      <c r="W994" s="44"/>
      <c r="X994" s="44"/>
      <c r="Y994" s="44"/>
      <c r="Z994" s="8"/>
      <c r="AA994" s="8"/>
      <c r="AB994" s="8"/>
    </row>
    <row r="995" spans="1:28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4"/>
      <c r="S995" s="44"/>
      <c r="T995" s="44"/>
      <c r="U995" s="44"/>
      <c r="V995" s="44"/>
      <c r="W995" s="44"/>
      <c r="X995" s="44"/>
      <c r="Y995" s="44"/>
      <c r="Z995" s="8"/>
      <c r="AA995" s="8"/>
      <c r="AB995" s="8"/>
    </row>
    <row r="996" spans="1:28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4"/>
      <c r="S996" s="44"/>
      <c r="T996" s="44"/>
      <c r="U996" s="44"/>
      <c r="V996" s="44"/>
      <c r="W996" s="44"/>
      <c r="X996" s="44"/>
      <c r="Y996" s="44"/>
      <c r="Z996" s="8"/>
      <c r="AA996" s="8"/>
      <c r="AB996" s="8"/>
    </row>
    <row r="997" spans="1:28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4"/>
      <c r="S997" s="44"/>
      <c r="T997" s="44"/>
      <c r="U997" s="44"/>
      <c r="V997" s="44"/>
      <c r="W997" s="44"/>
      <c r="X997" s="44"/>
      <c r="Y997" s="44"/>
      <c r="Z997" s="8"/>
      <c r="AA997" s="8"/>
      <c r="AB997" s="8"/>
    </row>
    <row r="998" spans="1:28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4"/>
      <c r="S998" s="44"/>
      <c r="T998" s="44"/>
      <c r="U998" s="44"/>
      <c r="V998" s="44"/>
      <c r="W998" s="44"/>
      <c r="X998" s="44"/>
      <c r="Y998" s="44"/>
      <c r="Z998" s="8"/>
      <c r="AA998" s="8"/>
      <c r="AB998" s="8"/>
    </row>
    <row r="999" spans="1:28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4"/>
      <c r="S999" s="44"/>
      <c r="T999" s="44"/>
      <c r="U999" s="44"/>
      <c r="V999" s="44"/>
      <c r="W999" s="44"/>
      <c r="X999" s="44"/>
      <c r="Y999" s="44"/>
      <c r="Z999" s="8"/>
      <c r="AA999" s="8"/>
      <c r="AB999" s="8"/>
    </row>
    <row r="1000" spans="1:28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4"/>
      <c r="S1000" s="44"/>
      <c r="T1000" s="44"/>
      <c r="U1000" s="44"/>
      <c r="V1000" s="44"/>
      <c r="W1000" s="44"/>
      <c r="X1000" s="44"/>
      <c r="Y1000" s="44"/>
      <c r="Z1000" s="8"/>
      <c r="AA1000" s="8"/>
      <c r="AB1000" s="8"/>
    </row>
    <row r="1001" spans="1:28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44"/>
      <c r="S1001" s="44"/>
      <c r="T1001" s="44"/>
      <c r="U1001" s="44"/>
      <c r="V1001" s="44"/>
      <c r="W1001" s="44"/>
      <c r="X1001" s="44"/>
      <c r="Y1001" s="44"/>
      <c r="Z1001" s="8"/>
      <c r="AA1001" s="8"/>
      <c r="AB1001" s="8"/>
    </row>
  </sheetData>
  <phoneticPr fontId="16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1"/>
  <sheetViews>
    <sheetView workbookViewId="0">
      <pane xSplit="2" ySplit="2" topLeftCell="P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11.73046875" customWidth="1"/>
    <col min="2" max="2" width="23" customWidth="1"/>
    <col min="3" max="3" width="15.3984375" customWidth="1"/>
    <col min="4" max="4" width="9.3984375" hidden="1" customWidth="1"/>
    <col min="13" max="13" width="14.3984375" customWidth="1"/>
    <col min="14" max="14" width="14.59765625" hidden="1" customWidth="1"/>
    <col min="15" max="15" width="15.86328125" hidden="1" customWidth="1"/>
    <col min="16" max="16" width="19.59765625" customWidth="1"/>
    <col min="17" max="17" width="19" customWidth="1"/>
    <col min="18" max="18" width="10.73046875" customWidth="1"/>
    <col min="19" max="19" width="13" customWidth="1"/>
    <col min="20" max="25" width="10.73046875" customWidth="1"/>
    <col min="26" max="29" width="9.132812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9" t="s">
        <v>162</v>
      </c>
      <c r="C3" s="8" t="s">
        <v>9</v>
      </c>
      <c r="D3" s="5">
        <v>3</v>
      </c>
      <c r="E3" s="5">
        <f>IFERROR(VLOOKUP(Table_10[[#This Row],[L3 Event1]],Table16[#All],2,FALSE),0)</f>
        <v>0</v>
      </c>
      <c r="F3" s="5">
        <f>IFERROR(VLOOKUP(Table_10[[#This Row],[L3 Event2]],Table16[#All],2,FALSE),0)</f>
        <v>50</v>
      </c>
      <c r="G3" s="5">
        <f>IFERROR(VLOOKUP(Table_10[[#This Row],[L3 Event3]],Table16[#All],2,FALSE),0)</f>
        <v>50</v>
      </c>
      <c r="H3" s="5">
        <v>140</v>
      </c>
      <c r="I3" s="10">
        <v>140</v>
      </c>
      <c r="J3" s="2">
        <v>100</v>
      </c>
      <c r="K3" s="2">
        <v>0</v>
      </c>
      <c r="L3" s="5">
        <v>175</v>
      </c>
      <c r="M3" s="6">
        <f>SUM(E3:L3)</f>
        <v>655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100</v>
      </c>
      <c r="O3" s="5" cm="1">
        <f t="array" aca="1" ref="O3" ca="1">IFERROR(SUM(LARGE(OFFSET(E3,0,0,1,'points tables'!$G$2),{1,2})/2*3),(IFERROR(SUM(LARGE(OFFSET(E3,0,0,1,'points tables'!$G$2),{1})/2*3),0)))</f>
        <v>150</v>
      </c>
      <c r="P3" s="7">
        <f ca="1">IF(D3=3,N3,O3)</f>
        <v>100</v>
      </c>
      <c r="Q3" s="6" cm="1">
        <f t="array" ref="Q3">IFERROR(SUM(LARGE(E3:L3,{1,2,3,4})),0)</f>
        <v>555</v>
      </c>
      <c r="R3" s="51"/>
      <c r="S3" s="51">
        <v>1</v>
      </c>
      <c r="T3" s="51">
        <v>1</v>
      </c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55000000000000004">
      <c r="A4" s="3">
        <v>2</v>
      </c>
      <c r="B4" s="1" t="s">
        <v>161</v>
      </c>
      <c r="C4" s="8" t="s">
        <v>9</v>
      </c>
      <c r="D4" s="5">
        <v>3</v>
      </c>
      <c r="E4" s="5">
        <f>IFERROR(VLOOKUP(Table_10[[#This Row],[L3 Event1]],Table16[#All],2,FALSE),0)</f>
        <v>50</v>
      </c>
      <c r="F4" s="5">
        <f>IFERROR(VLOOKUP(Table_10[[#This Row],[L3 Event2]],Table16[#All],2,FALSE),0)</f>
        <v>35</v>
      </c>
      <c r="G4" s="5">
        <f>IFERROR(VLOOKUP(Table_10[[#This Row],[L3 Event3]],Table16[#All],2,FALSE),0)</f>
        <v>0</v>
      </c>
      <c r="H4" s="5">
        <v>100</v>
      </c>
      <c r="I4" s="10">
        <v>100</v>
      </c>
      <c r="J4" s="2">
        <v>140</v>
      </c>
      <c r="K4" s="2">
        <v>140</v>
      </c>
      <c r="L4" s="5">
        <v>125</v>
      </c>
      <c r="M4" s="6">
        <f>SUM(E4:L4)</f>
        <v>690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85</v>
      </c>
      <c r="O4" s="5" cm="1">
        <f t="array" aca="1" ref="O4" ca="1">IFERROR(SUM(LARGE(OFFSET(E4,0,0,1,'points tables'!$G$2),{1,2})/2*3),(IFERROR(SUM(LARGE(OFFSET(E4,0,0,1,'points tables'!$G$2),{1})/2*3),0)))</f>
        <v>127.5</v>
      </c>
      <c r="P4" s="7">
        <f ca="1">IF(D4=3,N4,O4)</f>
        <v>85</v>
      </c>
      <c r="Q4" s="6" cm="1">
        <f t="array" ref="Q4">IFERROR(SUM(LARGE(E4:L4,{1,2,3,4})),0)</f>
        <v>505</v>
      </c>
      <c r="R4" s="51">
        <v>1</v>
      </c>
      <c r="S4" s="51">
        <v>2</v>
      </c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55000000000000004">
      <c r="A5" s="3">
        <v>3</v>
      </c>
      <c r="B5" s="39" t="s">
        <v>163</v>
      </c>
      <c r="C5" s="8" t="s">
        <v>9</v>
      </c>
      <c r="D5" s="5">
        <v>3</v>
      </c>
      <c r="E5" s="5">
        <f>IFERROR(VLOOKUP(Table_10[[#This Row],[L3 Event1]],Table16[#All],2,FALSE),0)</f>
        <v>0</v>
      </c>
      <c r="F5" s="5">
        <f>IFERROR(VLOOKUP(Table_10[[#This Row],[L3 Event2]],Table16[#All],2,FALSE),0)</f>
        <v>20</v>
      </c>
      <c r="G5" s="5">
        <f>IFERROR(VLOOKUP(Table_10[[#This Row],[L3 Event3]],Table16[#All],2,FALSE),0)</f>
        <v>25</v>
      </c>
      <c r="H5" s="5">
        <v>70</v>
      </c>
      <c r="I5" s="10">
        <v>50</v>
      </c>
      <c r="J5" s="2">
        <v>70</v>
      </c>
      <c r="K5" s="2">
        <v>100</v>
      </c>
      <c r="L5" s="5">
        <v>65</v>
      </c>
      <c r="M5" s="6">
        <f>SUM(E5:L5)</f>
        <v>400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45</v>
      </c>
      <c r="O5" s="5" cm="1">
        <f t="array" aca="1" ref="O5" ca="1">IFERROR(SUM(LARGE(OFFSET(E5,0,0,1,'points tables'!$G$2),{1,2})/2*3),(IFERROR(SUM(LARGE(OFFSET(E5,0,0,1,'points tables'!$G$2),{1})/2*3),0)))</f>
        <v>67.5</v>
      </c>
      <c r="P5" s="7">
        <f ca="1">IF(D5=3,N5,O5)</f>
        <v>45</v>
      </c>
      <c r="Q5" s="6" cm="1">
        <f t="array" ref="Q5">IFERROR(SUM(LARGE(E5:L5,{1,2,3,4})),0)</f>
        <v>305</v>
      </c>
      <c r="R5" s="51"/>
      <c r="S5" s="51">
        <v>5</v>
      </c>
      <c r="T5" s="51">
        <v>3</v>
      </c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55000000000000004">
      <c r="A6" s="3">
        <v>4</v>
      </c>
      <c r="B6" s="8" t="s">
        <v>165</v>
      </c>
      <c r="C6" s="8" t="s">
        <v>9</v>
      </c>
      <c r="D6" s="5">
        <v>3</v>
      </c>
      <c r="E6" s="5">
        <f>IFERROR(VLOOKUP(Table_10[[#This Row],[L3 Event1]],Table16[#All],2,FALSE),0)</f>
        <v>0</v>
      </c>
      <c r="F6" s="5">
        <f>IFERROR(VLOOKUP(Table_10[[#This Row],[L3 Event2]],Table16[#All],2,FALSE),0)</f>
        <v>0</v>
      </c>
      <c r="G6" s="5">
        <f>IFERROR(VLOOKUP(Table_10[[#This Row],[L3 Event3]],Table16[#All],2,FALSE),0)</f>
        <v>0</v>
      </c>
      <c r="H6" s="5">
        <v>45</v>
      </c>
      <c r="I6" s="10">
        <v>30</v>
      </c>
      <c r="J6" s="2">
        <v>30</v>
      </c>
      <c r="K6" s="2">
        <v>50</v>
      </c>
      <c r="L6" s="5">
        <v>90</v>
      </c>
      <c r="M6" s="6">
        <f>SUM(E6:L6)</f>
        <v>245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215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55000000000000004">
      <c r="A7" s="3">
        <v>5</v>
      </c>
      <c r="B7" s="4" t="s">
        <v>166</v>
      </c>
      <c r="C7" s="8" t="s">
        <v>9</v>
      </c>
      <c r="D7" s="5">
        <v>3</v>
      </c>
      <c r="E7" s="5">
        <f>IFERROR(VLOOKUP(Table_10[[#This Row],[L3 Event1]],Table16[#All],2,FALSE),0)</f>
        <v>0</v>
      </c>
      <c r="F7" s="5">
        <f>IFERROR(VLOOKUP(Table_10[[#This Row],[L3 Event2]],Table16[#All],2,FALSE),0)</f>
        <v>20</v>
      </c>
      <c r="G7" s="5">
        <f>IFERROR(VLOOKUP(Table_10[[#This Row],[L3 Event3]],Table16[#All],2,FALSE),0)</f>
        <v>20</v>
      </c>
      <c r="H7" s="5">
        <v>15</v>
      </c>
      <c r="I7" s="10">
        <v>45</v>
      </c>
      <c r="J7" s="2">
        <v>35</v>
      </c>
      <c r="K7" s="2">
        <v>70</v>
      </c>
      <c r="L7" s="5">
        <v>60</v>
      </c>
      <c r="M7" s="6">
        <f>SUM(E7:L7)</f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40</v>
      </c>
      <c r="O7" s="5" cm="1">
        <f t="array" aca="1" ref="O7" ca="1">IFERROR(SUM(LARGE(OFFSET(E7,0,0,1,'points tables'!$G$2),{1,2})/2*3),(IFERROR(SUM(LARGE(OFFSET(E7,0,0,1,'points tables'!$G$2),{1})/2*3),0)))</f>
        <v>60</v>
      </c>
      <c r="P7" s="7">
        <f ca="1">IF(D7=3,N7,O7)</f>
        <v>40</v>
      </c>
      <c r="Q7" s="6" cm="1">
        <f t="array" ref="Q7">IFERROR(SUM(LARGE(E7:L7,{1,2,3,4})),0)</f>
        <v>210</v>
      </c>
      <c r="R7" s="51"/>
      <c r="S7" s="51">
        <v>4</v>
      </c>
      <c r="T7" s="51">
        <v>5</v>
      </c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55000000000000004">
      <c r="A8" s="3">
        <v>6</v>
      </c>
      <c r="B8" s="9" t="s">
        <v>164</v>
      </c>
      <c r="C8" s="8" t="s">
        <v>9</v>
      </c>
      <c r="D8" s="5">
        <v>3</v>
      </c>
      <c r="E8" s="5">
        <f>IFERROR(VLOOKUP(Table_10[[#This Row],[L3 Event1]],Table16[#All],2,FALSE),0)</f>
        <v>0</v>
      </c>
      <c r="F8" s="5">
        <f>IFERROR(VLOOKUP(Table_10[[#This Row],[L3 Event2]],Table16[#All],2,FALSE),0)</f>
        <v>0</v>
      </c>
      <c r="G8" s="5">
        <f>IFERROR(VLOOKUP(Table_10[[#This Row],[L3 Event3]],Table16[#All],2,FALSE),0)</f>
        <v>20</v>
      </c>
      <c r="H8" s="5">
        <v>50</v>
      </c>
      <c r="I8" s="10">
        <v>70</v>
      </c>
      <c r="J8" s="2">
        <v>50</v>
      </c>
      <c r="K8" s="2">
        <v>0</v>
      </c>
      <c r="L8" s="5">
        <v>40</v>
      </c>
      <c r="M8" s="6">
        <f>SUM(E8:L8)</f>
        <v>230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20</v>
      </c>
      <c r="O8" s="5" cm="1">
        <f t="array" aca="1" ref="O8" ca="1">IFERROR(SUM(LARGE(OFFSET(E8,0,0,1,'points tables'!$G$2),{1,2})/2*3),(IFERROR(SUM(LARGE(OFFSET(E8,0,0,1,'points tables'!$G$2),{1})/2*3),0)))</f>
        <v>30</v>
      </c>
      <c r="P8" s="7">
        <f ca="1">IF(D8=3,N8,O8)</f>
        <v>20</v>
      </c>
      <c r="Q8" s="6" cm="1">
        <f t="array" ref="Q8">IFERROR(SUM(LARGE(E8:L8,{1,2,3,4})),0)</f>
        <v>210</v>
      </c>
      <c r="R8" s="51"/>
      <c r="S8" s="51"/>
      <c r="T8" s="51">
        <v>4</v>
      </c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55000000000000004">
      <c r="A9" s="3">
        <v>7</v>
      </c>
      <c r="B9" s="1" t="s">
        <v>169</v>
      </c>
      <c r="C9" s="8" t="s">
        <v>9</v>
      </c>
      <c r="D9" s="5">
        <v>3</v>
      </c>
      <c r="E9" s="5">
        <f>IFERROR(VLOOKUP(Table_10[[#This Row],[L3 Event1]],Table16[#All],2,FALSE),0)</f>
        <v>0</v>
      </c>
      <c r="F9" s="5">
        <f>IFERROR(VLOOKUP(Table_10[[#This Row],[L3 Event2]],Table16[#All],2,FALSE),0)</f>
        <v>15</v>
      </c>
      <c r="G9" s="5">
        <f>IFERROR(VLOOKUP(Table_10[[#This Row],[L3 Event3]],Table16[#All],2,FALSE),0)</f>
        <v>15</v>
      </c>
      <c r="H9" s="5">
        <v>25</v>
      </c>
      <c r="I9" s="10">
        <v>25</v>
      </c>
      <c r="J9" s="2">
        <v>0</v>
      </c>
      <c r="K9" s="2">
        <v>35</v>
      </c>
      <c r="L9" s="5">
        <v>25</v>
      </c>
      <c r="M9" s="6">
        <f>SUM(E9:L9)</f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30</v>
      </c>
      <c r="O9" s="5" cm="1">
        <f t="array" aca="1" ref="O9" ca="1">IFERROR(SUM(LARGE(OFFSET(E9,0,0,1,'points tables'!$G$2),{1,2})/2*3),(IFERROR(SUM(LARGE(OFFSET(E9,0,0,1,'points tables'!$G$2),{1})/2*3),0)))</f>
        <v>45</v>
      </c>
      <c r="P9" s="7">
        <f ca="1">IF(D9=3,N9,O9)</f>
        <v>30</v>
      </c>
      <c r="Q9" s="6" cm="1">
        <f t="array" ref="Q9">IFERROR(SUM(LARGE(E9:L9,{1,2,3,4})),0)</f>
        <v>110</v>
      </c>
      <c r="R9" s="51"/>
      <c r="S9" s="51">
        <v>7</v>
      </c>
      <c r="T9" s="51">
        <v>6</v>
      </c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55000000000000004">
      <c r="A10" s="3">
        <v>8</v>
      </c>
      <c r="B10" s="1" t="s">
        <v>228</v>
      </c>
      <c r="C10" s="8" t="s">
        <v>9</v>
      </c>
      <c r="D10" s="5">
        <v>3</v>
      </c>
      <c r="E10" s="5">
        <f>IFERROR(VLOOKUP(Table_10[[#This Row],[L3 Event1]],Table16[#All],2,FALSE),0)</f>
        <v>0</v>
      </c>
      <c r="F10" s="5">
        <f>IFERROR(VLOOKUP(Table_10[[#This Row],[L3 Event2]],Table16[#All],2,FALSE),0)</f>
        <v>25</v>
      </c>
      <c r="G10" s="5">
        <f>IFERROR(VLOOKUP(Table_10[[#This Row],[L3 Event3]],Table16[#All],2,FALSE),0)</f>
        <v>35</v>
      </c>
      <c r="H10" s="5">
        <v>0</v>
      </c>
      <c r="I10" s="10">
        <v>0</v>
      </c>
      <c r="J10" s="2">
        <v>0</v>
      </c>
      <c r="K10" s="2">
        <v>0</v>
      </c>
      <c r="L10" s="2">
        <v>45</v>
      </c>
      <c r="M10" s="6">
        <f>SUM(E10:L10)</f>
        <v>105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60</v>
      </c>
      <c r="O10" s="5" cm="1">
        <f t="array" aca="1" ref="O10" ca="1">IFERROR(SUM(LARGE(OFFSET(E10,0,0,1,'points tables'!$G$2),{1,2})/2*3),(IFERROR(SUM(LARGE(OFFSET(E10,0,0,1,'points tables'!$G$2),{1})/2*3),0)))</f>
        <v>90</v>
      </c>
      <c r="P10" s="7">
        <f ca="1">IF(D10=3,N10,O10)</f>
        <v>60</v>
      </c>
      <c r="Q10" s="6" cm="1">
        <f t="array" ref="Q10">IFERROR(SUM(LARGE(E10:L10,{1,2,3,4})),0)</f>
        <v>105</v>
      </c>
      <c r="R10" s="51"/>
      <c r="S10" s="51">
        <v>3</v>
      </c>
      <c r="T10" s="51">
        <v>2</v>
      </c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55000000000000004">
      <c r="A11" s="3">
        <v>9</v>
      </c>
      <c r="B11" s="8" t="s">
        <v>173</v>
      </c>
      <c r="C11" s="8" t="s">
        <v>9</v>
      </c>
      <c r="D11" s="5">
        <v>3</v>
      </c>
      <c r="E11" s="5">
        <f>IFERROR(VLOOKUP(Table_10[[#This Row],[L3 Event1]],Table16[#All],2,FALSE),0)</f>
        <v>25</v>
      </c>
      <c r="F11" s="5">
        <f>IFERROR(VLOOKUP(Table_10[[#This Row],[L3 Event2]],Table16[#All],2,FALSE),0)</f>
        <v>0</v>
      </c>
      <c r="G11" s="5">
        <f>IFERROR(VLOOKUP(Table_10[[#This Row],[L3 Event3]],Table16[#All],2,FALSE),0)</f>
        <v>0</v>
      </c>
      <c r="H11" s="5">
        <v>0</v>
      </c>
      <c r="I11" s="10">
        <v>0</v>
      </c>
      <c r="J11" s="2">
        <v>0</v>
      </c>
      <c r="K11" s="2">
        <v>25</v>
      </c>
      <c r="L11" s="5">
        <v>0</v>
      </c>
      <c r="M11" s="6">
        <f>SUM(E11:L11)</f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25</v>
      </c>
      <c r="O11" s="5" cm="1">
        <f t="array" aca="1" ref="O11" ca="1">IFERROR(SUM(LARGE(OFFSET(E11,0,0,1,'points tables'!$G$2),{1,2})/2*3),(IFERROR(SUM(LARGE(OFFSET(E11,0,0,1,'points tables'!$G$2),{1})/2*3),0)))</f>
        <v>37.5</v>
      </c>
      <c r="P11" s="7">
        <f ca="1">IF(D11=3,N11,O11)</f>
        <v>25</v>
      </c>
      <c r="Q11" s="6" cm="1">
        <f t="array" ref="Q11">IFERROR(SUM(LARGE(E11:L11,{1,2,3,4})),0)</f>
        <v>50</v>
      </c>
      <c r="R11" s="51">
        <v>3</v>
      </c>
      <c r="S11" s="51"/>
      <c r="T11" s="51"/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55000000000000004">
      <c r="A12" s="3">
        <v>10</v>
      </c>
      <c r="B12" s="4" t="s">
        <v>171</v>
      </c>
      <c r="C12" s="8" t="s">
        <v>9</v>
      </c>
      <c r="D12" s="5">
        <v>3</v>
      </c>
      <c r="E12" s="5">
        <f>IFERROR(VLOOKUP(Table_10[[#This Row],[L3 Event1]],Table16[#All],2,FALSE),0)</f>
        <v>0</v>
      </c>
      <c r="F12" s="5">
        <f>IFERROR(VLOOKUP(Table_10[[#This Row],[L3 Event2]],Table16[#All],2,FALSE),0)</f>
        <v>0</v>
      </c>
      <c r="G12" s="5">
        <f>IFERROR(VLOOKUP(Table_10[[#This Row],[L3 Event3]],Table16[#All],2,FALSE),0)</f>
        <v>0</v>
      </c>
      <c r="H12" s="5">
        <v>0</v>
      </c>
      <c r="I12" s="10">
        <v>0</v>
      </c>
      <c r="J12" s="2">
        <v>45</v>
      </c>
      <c r="K12" s="2">
        <v>0</v>
      </c>
      <c r="L12" s="5">
        <v>0</v>
      </c>
      <c r="M12" s="6">
        <f>SUM(E12:L12)</f>
        <v>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ca="1">IF(D12=3,N12,O12)</f>
        <v>0</v>
      </c>
      <c r="Q12" s="6" cm="1">
        <f t="array" ref="Q12">IFERROR(SUM(LARGE(E12:L12,{1,2,3,4})),0)</f>
        <v>45</v>
      </c>
      <c r="R12" s="51"/>
      <c r="S12" s="8"/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55000000000000004">
      <c r="A13" s="3">
        <v>11</v>
      </c>
      <c r="B13" s="1" t="s">
        <v>153</v>
      </c>
      <c r="C13" s="8" t="s">
        <v>9</v>
      </c>
      <c r="D13" s="5">
        <v>3</v>
      </c>
      <c r="E13" s="5">
        <f>IFERROR(VLOOKUP(Table_10[[#This Row],[L3 Event1]],Table16[#All],2,FALSE),0)</f>
        <v>0</v>
      </c>
      <c r="F13" s="5">
        <f>IFERROR(VLOOKUP(Table_10[[#This Row],[L3 Event2]],Table16[#All],2,FALSE),0)</f>
        <v>0</v>
      </c>
      <c r="G13" s="5">
        <f>IFERROR(VLOOKUP(Table_10[[#This Row],[L3 Event3]],Table16[#All],2,FALSE),0)</f>
        <v>0</v>
      </c>
      <c r="H13" s="5">
        <v>0</v>
      </c>
      <c r="I13" s="5">
        <v>0</v>
      </c>
      <c r="J13" s="5">
        <v>0</v>
      </c>
      <c r="K13" s="2">
        <v>45</v>
      </c>
      <c r="L13" s="5">
        <v>0</v>
      </c>
      <c r="M13" s="6">
        <f>SUM(E13:L13)</f>
        <v>45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ca="1">IF(D13=3,N13,O13)</f>
        <v>0</v>
      </c>
      <c r="Q13" s="6" cm="1">
        <f t="array" ref="Q13">IFERROR(SUM(LARGE(E13:L13,{1,2,3,4})),0)</f>
        <v>45</v>
      </c>
      <c r="R13" s="51"/>
      <c r="S13" s="51"/>
      <c r="T13" s="51"/>
      <c r="U13" s="51"/>
      <c r="V13" s="51"/>
      <c r="W13" s="51"/>
      <c r="X13" s="51"/>
      <c r="Y13" s="51"/>
      <c r="Z13" s="8"/>
      <c r="AA13" s="8"/>
      <c r="AB13" s="8"/>
      <c r="AC13" s="8"/>
    </row>
    <row r="14" spans="1:29" ht="18.75" customHeight="1" x14ac:dyDescent="0.55000000000000004">
      <c r="A14" s="3">
        <v>12</v>
      </c>
      <c r="B14" s="59" t="s">
        <v>236</v>
      </c>
      <c r="C14" s="8" t="s">
        <v>9</v>
      </c>
      <c r="D14" s="5">
        <v>3</v>
      </c>
      <c r="E14" s="5">
        <f>IFERROR(VLOOKUP(Table_10[[#This Row],[L3 Event1]],Table16[#All],2,FALSE),0)</f>
        <v>35</v>
      </c>
      <c r="F14" s="5">
        <f>IFERROR(VLOOKUP(Table_10[[#This Row],[L3 Event2]],Table16[#All],2,FALSE),0)</f>
        <v>0</v>
      </c>
      <c r="G14" s="5">
        <f>IFERROR(VLOOKUP(Table_10[[#This Row],[L3 Event3]],Table16[#All],2,FALSE),0)</f>
        <v>0</v>
      </c>
      <c r="H14" s="5">
        <v>0</v>
      </c>
      <c r="I14" s="10">
        <v>0</v>
      </c>
      <c r="J14" s="2">
        <v>0</v>
      </c>
      <c r="K14" s="2">
        <v>0</v>
      </c>
      <c r="L14" s="5">
        <v>0</v>
      </c>
      <c r="M14" s="6">
        <f>SUM(E14:L14)</f>
        <v>35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35</v>
      </c>
      <c r="O14" s="5" cm="1">
        <f t="array" aca="1" ref="O14" ca="1">IFERROR(SUM(LARGE(OFFSET(E14,0,0,1,'points tables'!$G$2),{1,2})/2*3),(IFERROR(SUM(LARGE(OFFSET(E14,0,0,1,'points tables'!$G$2),{1})/2*3),0)))</f>
        <v>52.5</v>
      </c>
      <c r="P14" s="7">
        <f ca="1">IF(D14=3,N14,O14)</f>
        <v>35</v>
      </c>
      <c r="Q14" s="6" cm="1">
        <f t="array" ref="Q14">IFERROR(SUM(LARGE(E14:L14,{1,2,3,4})),0)</f>
        <v>35</v>
      </c>
      <c r="R14" s="51">
        <v>2</v>
      </c>
      <c r="S14" s="51"/>
      <c r="T14" s="51"/>
      <c r="U14" s="51"/>
      <c r="V14" s="51"/>
      <c r="W14" s="51"/>
      <c r="X14" s="51"/>
      <c r="Y14" s="51"/>
      <c r="Z14" s="8"/>
      <c r="AA14" s="8"/>
      <c r="AB14" s="8"/>
      <c r="AC14" s="8"/>
    </row>
    <row r="15" spans="1:29" ht="18.75" customHeight="1" x14ac:dyDescent="0.55000000000000004">
      <c r="A15" s="3">
        <v>13</v>
      </c>
      <c r="B15" s="9" t="s">
        <v>170</v>
      </c>
      <c r="C15" s="8" t="s">
        <v>9</v>
      </c>
      <c r="D15" s="5">
        <v>3</v>
      </c>
      <c r="E15" s="5">
        <f>IFERROR(VLOOKUP(Table_10[[#This Row],[L3 Event1]],Table16[#All],2,FALSE),0)</f>
        <v>0</v>
      </c>
      <c r="F15" s="5">
        <f>IFERROR(VLOOKUP(Table_10[[#This Row],[L3 Event2]],Table16[#All],2,FALSE),0)</f>
        <v>0</v>
      </c>
      <c r="G15" s="5">
        <f>IFERROR(VLOOKUP(Table_10[[#This Row],[L3 Event3]],Table16[#All],2,FALSE),0)</f>
        <v>0</v>
      </c>
      <c r="H15" s="5">
        <v>30</v>
      </c>
      <c r="I15" s="10">
        <v>0</v>
      </c>
      <c r="J15" s="2">
        <v>0</v>
      </c>
      <c r="K15" s="2">
        <v>0</v>
      </c>
      <c r="L15" s="5">
        <v>0</v>
      </c>
      <c r="M15" s="6">
        <f>SUM(E15:L15)</f>
        <v>30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ca="1">IF(D15=3,N15,O15)</f>
        <v>0</v>
      </c>
      <c r="Q15" s="6" cm="1">
        <f t="array" ref="Q15">IFERROR(SUM(LARGE(E15:L15,{1,2,3,4})),0)</f>
        <v>30</v>
      </c>
      <c r="R15" s="51"/>
      <c r="S15" s="51"/>
      <c r="T15" s="51"/>
      <c r="U15" s="51"/>
      <c r="V15" s="51"/>
      <c r="W15" s="51"/>
      <c r="X15" s="51"/>
      <c r="Y15" s="51"/>
      <c r="Z15" s="8"/>
      <c r="AA15" s="8"/>
      <c r="AB15" s="8"/>
      <c r="AC15" s="8"/>
    </row>
    <row r="16" spans="1:29" ht="18.75" customHeight="1" x14ac:dyDescent="0.55000000000000004">
      <c r="A16" s="3">
        <v>14</v>
      </c>
      <c r="B16" s="8" t="s">
        <v>229</v>
      </c>
      <c r="C16" s="8" t="s">
        <v>9</v>
      </c>
      <c r="D16" s="5">
        <v>3</v>
      </c>
      <c r="E16" s="5">
        <f>IFERROR(VLOOKUP(Table_10[[#This Row],[L3 Event1]],Table16[#All],2,FALSE),0)</f>
        <v>0</v>
      </c>
      <c r="F16" s="5">
        <f>IFERROR(VLOOKUP(Table_10[[#This Row],[L3 Event2]],Table16[#All],2,FALSE),0)</f>
        <v>0</v>
      </c>
      <c r="G16" s="5">
        <f>IFERROR(VLOOKUP(Table_10[[#This Row],[L3 Event3]],Table16[#All],2,FALSE),0)</f>
        <v>0</v>
      </c>
      <c r="H16" s="5">
        <v>0</v>
      </c>
      <c r="I16" s="10">
        <v>0</v>
      </c>
      <c r="J16" s="2">
        <v>0</v>
      </c>
      <c r="K16" s="2">
        <v>0</v>
      </c>
      <c r="L16" s="2">
        <v>30</v>
      </c>
      <c r="M16" s="6">
        <f>SUM(E16:L16)</f>
        <v>30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ca="1">IF(D16=3,N16,O16)</f>
        <v>0</v>
      </c>
      <c r="Q16" s="6" cm="1">
        <f t="array" ref="Q16">IFERROR(SUM(LARGE(E16:L16,{1,2,3,4})),0)</f>
        <v>30</v>
      </c>
      <c r="R16" s="51"/>
      <c r="S16" s="51"/>
      <c r="T16" s="51"/>
      <c r="U16" s="51"/>
      <c r="V16" s="51"/>
      <c r="W16" s="51"/>
      <c r="X16" s="51"/>
      <c r="Y16" s="51"/>
      <c r="Z16" s="8"/>
      <c r="AA16" s="8"/>
      <c r="AB16" s="8"/>
      <c r="AC16" s="8"/>
    </row>
    <row r="17" spans="1:29" ht="18.75" customHeight="1" x14ac:dyDescent="0.55000000000000004">
      <c r="A17" s="3">
        <v>15</v>
      </c>
      <c r="B17" s="8" t="s">
        <v>230</v>
      </c>
      <c r="C17" s="8" t="s">
        <v>9</v>
      </c>
      <c r="D17" s="5">
        <v>3</v>
      </c>
      <c r="E17" s="5">
        <f>IFERROR(VLOOKUP(Table_10[[#This Row],[L3 Event1]],Table16[#All],2,FALSE),0)</f>
        <v>0</v>
      </c>
      <c r="F17" s="5">
        <f>IFERROR(VLOOKUP(Table_10[[#This Row],[L3 Event2]],Table16[#All],2,FALSE),0)</f>
        <v>0</v>
      </c>
      <c r="G17" s="5">
        <f>IFERROR(VLOOKUP(Table_10[[#This Row],[L3 Event3]],Table16[#All],2,FALSE),0)</f>
        <v>0</v>
      </c>
      <c r="H17" s="5">
        <v>0</v>
      </c>
      <c r="I17" s="10">
        <v>0</v>
      </c>
      <c r="J17" s="5">
        <v>0</v>
      </c>
      <c r="K17" s="2">
        <v>0</v>
      </c>
      <c r="L17" s="2">
        <v>25</v>
      </c>
      <c r="M17" s="6">
        <f>SUM(E17:L17)</f>
        <v>25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ca="1">IF(D17=3,N17,O17)</f>
        <v>0</v>
      </c>
      <c r="Q17" s="6" cm="1">
        <f t="array" ref="Q17">IFERROR(SUM(LARGE(E17:L17,{1,2,3,4})),0)</f>
        <v>25</v>
      </c>
      <c r="R17" s="51"/>
      <c r="S17" s="51"/>
      <c r="T17" s="51"/>
      <c r="U17" s="51"/>
      <c r="V17" s="51"/>
      <c r="W17" s="51"/>
      <c r="X17" s="51"/>
      <c r="Y17" s="51"/>
      <c r="Z17" s="8"/>
      <c r="AA17" s="8"/>
      <c r="AB17" s="8"/>
      <c r="AC17" s="8"/>
    </row>
    <row r="18" spans="1:29" ht="18.75" customHeight="1" x14ac:dyDescent="0.55000000000000004">
      <c r="A18" s="3">
        <v>16</v>
      </c>
      <c r="B18" s="4" t="s">
        <v>172</v>
      </c>
      <c r="C18" s="8" t="s">
        <v>9</v>
      </c>
      <c r="D18" s="5">
        <v>3</v>
      </c>
      <c r="E18" s="5">
        <f>IFERROR(VLOOKUP(Table_10[[#This Row],[L3 Event1]],Table16[#All],2,FALSE),0)</f>
        <v>0</v>
      </c>
      <c r="F18" s="5">
        <f>IFERROR(VLOOKUP(Table_10[[#This Row],[L3 Event2]],Table16[#All],2,FALSE),0)</f>
        <v>0</v>
      </c>
      <c r="G18" s="5">
        <f>IFERROR(VLOOKUP(Table_10[[#This Row],[L3 Event3]],Table16[#All],2,FALSE),0)</f>
        <v>0</v>
      </c>
      <c r="H18" s="5">
        <v>20</v>
      </c>
      <c r="I18" s="10">
        <v>0</v>
      </c>
      <c r="J18" s="2">
        <v>0</v>
      </c>
      <c r="K18" s="2">
        <v>0</v>
      </c>
      <c r="L18" s="5">
        <v>0</v>
      </c>
      <c r="M18" s="6">
        <f>SUM(E18:L18)</f>
        <v>20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ca="1">IF(D18=3,N18,O18)</f>
        <v>0</v>
      </c>
      <c r="Q18" s="6" cm="1">
        <f t="array" ref="Q18">IFERROR(SUM(LARGE(E18:L18,{1,2,3,4})),0)</f>
        <v>20</v>
      </c>
      <c r="R18" s="51"/>
      <c r="S18" s="51"/>
      <c r="T18" s="51"/>
      <c r="U18" s="51"/>
      <c r="V18" s="51"/>
      <c r="W18" s="51"/>
      <c r="X18" s="51"/>
      <c r="Y18" s="51"/>
      <c r="Z18" s="8"/>
      <c r="AA18" s="8"/>
      <c r="AB18" s="8"/>
      <c r="AC18" s="8"/>
    </row>
    <row r="19" spans="1:29" ht="18.75" customHeight="1" x14ac:dyDescent="0.55000000000000004">
      <c r="A19" s="3">
        <v>17</v>
      </c>
      <c r="B19" s="1" t="s">
        <v>174</v>
      </c>
      <c r="C19" s="8" t="s">
        <v>9</v>
      </c>
      <c r="D19" s="5">
        <v>3</v>
      </c>
      <c r="E19" s="5">
        <f>IFERROR(VLOOKUP(Table_10[[#This Row],[L3 Event1]],Table16[#All],2,FALSE),0)</f>
        <v>0</v>
      </c>
      <c r="F19" s="5">
        <f>IFERROR(VLOOKUP(Table_10[[#This Row],[L3 Event2]],Table16[#All],2,FALSE),0)</f>
        <v>0</v>
      </c>
      <c r="G19" s="5">
        <f>IFERROR(VLOOKUP(Table_10[[#This Row],[L3 Event3]],Table16[#All],2,FALSE),0)</f>
        <v>0</v>
      </c>
      <c r="H19" s="5">
        <v>0</v>
      </c>
      <c r="I19" s="10">
        <v>0</v>
      </c>
      <c r="J19" s="2">
        <v>20</v>
      </c>
      <c r="K19" s="2">
        <v>0</v>
      </c>
      <c r="L19" s="5">
        <v>0</v>
      </c>
      <c r="M19" s="6">
        <f>SUM(E19:L19)</f>
        <v>20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ca="1">IF(D19=3,N19,O19)</f>
        <v>0</v>
      </c>
      <c r="Q19" s="6" cm="1">
        <f t="array" ref="Q19">IFERROR(SUM(LARGE(E19:L19,{1,2,3,4})),0)</f>
        <v>20</v>
      </c>
      <c r="R19" s="51"/>
      <c r="S19" s="51"/>
      <c r="T19" s="51"/>
      <c r="U19" s="51"/>
      <c r="V19" s="51"/>
      <c r="W19" s="51"/>
      <c r="X19" s="51"/>
      <c r="Y19" s="51"/>
      <c r="Z19" s="8"/>
      <c r="AA19" s="8"/>
      <c r="AB19" s="8"/>
      <c r="AC19" s="8"/>
    </row>
    <row r="20" spans="1:29" ht="18.75" customHeight="1" x14ac:dyDescent="0.55000000000000004">
      <c r="A20" s="3">
        <v>18</v>
      </c>
      <c r="B20" s="4" t="s">
        <v>261</v>
      </c>
      <c r="C20" s="8" t="s">
        <v>9</v>
      </c>
      <c r="D20" s="5">
        <v>3</v>
      </c>
      <c r="E20" s="5">
        <f>IFERROR(VLOOKUP(Table_10[[#This Row],[L3 Event1]],Table16[#All],2,FALSE),0)</f>
        <v>0</v>
      </c>
      <c r="F20" s="5">
        <f>IFERROR(VLOOKUP(Table_10[[#This Row],[L3 Event2]],Table16[#All],2,FALSE),0)</f>
        <v>15</v>
      </c>
      <c r="G20" s="5">
        <f>IFERROR(VLOOKUP(Table_10[[#This Row],[L3 Event3]],Table16[#All],2,FALSE),0)</f>
        <v>0</v>
      </c>
      <c r="H20" s="5">
        <v>0</v>
      </c>
      <c r="I20" s="10">
        <v>0</v>
      </c>
      <c r="J20" s="2">
        <v>0</v>
      </c>
      <c r="K20" s="2">
        <v>0</v>
      </c>
      <c r="L20" s="5">
        <v>0</v>
      </c>
      <c r="M20" s="6">
        <f>SUM(E20:L20)</f>
        <v>15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15</v>
      </c>
      <c r="O20" s="5" cm="1">
        <f t="array" aca="1" ref="O20" ca="1">IFERROR(SUM(LARGE(OFFSET(E20,0,0,1,'points tables'!$G$2),{1,2})/2*3),(IFERROR(SUM(LARGE(OFFSET(E20,0,0,1,'points tables'!$G$2),{1})/2*3),0)))</f>
        <v>22.5</v>
      </c>
      <c r="P20" s="7">
        <f ca="1">IF(D20=3,N20,O20)</f>
        <v>15</v>
      </c>
      <c r="Q20" s="6" cm="1">
        <f t="array" ref="Q20">IFERROR(SUM(LARGE(E20:L20,{1,2,3,4})),0)</f>
        <v>15</v>
      </c>
      <c r="R20" s="51"/>
      <c r="S20" s="51">
        <v>6</v>
      </c>
      <c r="T20" s="51"/>
      <c r="U20" s="51"/>
      <c r="V20" s="51"/>
      <c r="W20" s="51"/>
      <c r="X20" s="51"/>
      <c r="Y20" s="51"/>
      <c r="Z20" s="8"/>
      <c r="AA20" s="8"/>
      <c r="AB20" s="8"/>
      <c r="AC20" s="8"/>
    </row>
    <row r="21" spans="1:29" ht="18.75" customHeight="1" x14ac:dyDescent="0.55000000000000004">
      <c r="A21" s="3">
        <v>19</v>
      </c>
      <c r="B21" s="68" t="s">
        <v>237</v>
      </c>
      <c r="C21" s="8" t="s">
        <v>9</v>
      </c>
      <c r="D21" s="5">
        <v>3</v>
      </c>
      <c r="E21" s="5">
        <f>IFERROR(VLOOKUP(Table_10[[#This Row],[L3 Event1]],Table16[#All],2,FALSE),0)</f>
        <v>0</v>
      </c>
      <c r="F21" s="5">
        <f>IFERROR(VLOOKUP(Table_10[[#This Row],[L3 Event2]],Table16[#All],2,FALSE),0)</f>
        <v>0</v>
      </c>
      <c r="G21" s="5">
        <f>IFERROR(VLOOKUP(Table_10[[#This Row],[L3 Event3]],Table16[#All],2,FALSE),0)</f>
        <v>15</v>
      </c>
      <c r="H21" s="5">
        <v>0</v>
      </c>
      <c r="I21" s="10">
        <v>0</v>
      </c>
      <c r="J21" s="2">
        <v>0</v>
      </c>
      <c r="K21" s="2">
        <v>0</v>
      </c>
      <c r="L21" s="5">
        <v>0</v>
      </c>
      <c r="M21" s="6">
        <f>SUM(E21:L21)</f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15</v>
      </c>
      <c r="O21" s="5" cm="1">
        <f t="array" aca="1" ref="O21" ca="1">IFERROR(SUM(LARGE(OFFSET(E21,0,0,1,'points tables'!$G$2),{1,2})/2*3),(IFERROR(SUM(LARGE(OFFSET(E21,0,0,1,'points tables'!$G$2),{1})/2*3),0)))</f>
        <v>22.5</v>
      </c>
      <c r="P21" s="7">
        <f ca="1">IF(D21=3,N21,O21)</f>
        <v>15</v>
      </c>
      <c r="Q21" s="6" cm="1">
        <f t="array" ref="Q21">IFERROR(SUM(LARGE(E21:L21,{1,2,3,4})),0)</f>
        <v>15</v>
      </c>
      <c r="R21" s="51"/>
      <c r="S21" s="51"/>
      <c r="T21" s="51">
        <v>7</v>
      </c>
      <c r="U21" s="51"/>
      <c r="V21" s="51"/>
      <c r="W21" s="51"/>
      <c r="X21" s="51"/>
      <c r="Y21" s="51"/>
      <c r="Z21" s="8"/>
      <c r="AA21" s="8"/>
      <c r="AB21" s="8"/>
      <c r="AC21" s="8"/>
    </row>
    <row r="22" spans="1:29" ht="18.75" customHeight="1" x14ac:dyDescent="0.55000000000000004">
      <c r="A22" s="3">
        <v>20</v>
      </c>
      <c r="B22" s="8" t="s">
        <v>262</v>
      </c>
      <c r="C22" s="8" t="s">
        <v>9</v>
      </c>
      <c r="D22" s="5">
        <v>3</v>
      </c>
      <c r="E22" s="5">
        <f>IFERROR(VLOOKUP(Table_10[[#This Row],[L3 Event1]],Table16[#All],2,FALSE),0)</f>
        <v>0</v>
      </c>
      <c r="F22" s="5">
        <f>IFERROR(VLOOKUP(Table_10[[#This Row],[L3 Event2]],Table16[#All],2,FALSE),0)</f>
        <v>10</v>
      </c>
      <c r="G22" s="5">
        <f>IFERROR(VLOOKUP(Table_10[[#This Row],[L3 Event3]],Table16[#All],2,FALSE),0)</f>
        <v>0</v>
      </c>
      <c r="H22" s="5">
        <v>0</v>
      </c>
      <c r="I22" s="10">
        <v>0</v>
      </c>
      <c r="J22" s="2">
        <v>0</v>
      </c>
      <c r="K22" s="2">
        <v>0</v>
      </c>
      <c r="L22" s="2">
        <v>0</v>
      </c>
      <c r="M22" s="6">
        <f>SUM(E22:L22)</f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10</v>
      </c>
      <c r="O22" s="5" cm="1">
        <f t="array" aca="1" ref="O22" ca="1">IFERROR(SUM(LARGE(OFFSET(E22,0,0,1,'points tables'!$G$2),{1,2})/2*3),(IFERROR(SUM(LARGE(OFFSET(E22,0,0,1,'points tables'!$G$2),{1})/2*3),0)))</f>
        <v>15</v>
      </c>
      <c r="P22" s="7">
        <f ca="1">IF(D22=3,N22,O22)</f>
        <v>10</v>
      </c>
      <c r="Q22" s="6" cm="1">
        <f t="array" ref="Q22">IFERROR(SUM(LARGE(E22:L22,{1,2,3,4})),0)</f>
        <v>10</v>
      </c>
      <c r="R22" s="51"/>
      <c r="S22" s="51">
        <v>8</v>
      </c>
      <c r="T22" s="51"/>
      <c r="U22" s="51"/>
      <c r="V22" s="51"/>
      <c r="W22" s="51"/>
      <c r="X22" s="51"/>
      <c r="Y22" s="51"/>
      <c r="Z22" s="8"/>
      <c r="AA22" s="8"/>
      <c r="AB22" s="8"/>
      <c r="AC22" s="8"/>
    </row>
    <row r="23" spans="1:29" ht="18.75" customHeight="1" x14ac:dyDescent="0.55000000000000004">
      <c r="A23" s="3">
        <v>21</v>
      </c>
      <c r="B23" s="4" t="s">
        <v>175</v>
      </c>
      <c r="C23" s="8" t="s">
        <v>9</v>
      </c>
      <c r="D23" s="5">
        <v>3</v>
      </c>
      <c r="E23" s="5">
        <f>IFERROR(VLOOKUP(Table_10[[#This Row],[L3 Event1]],Table16[#All],2,FALSE),0)</f>
        <v>0</v>
      </c>
      <c r="F23" s="5">
        <f>IFERROR(VLOOKUP(Table_10[[#This Row],[L3 Event2]],Table16[#All],2,FALSE),0)</f>
        <v>0</v>
      </c>
      <c r="G23" s="5">
        <f>IFERROR(VLOOKUP(Table_10[[#This Row],[L3 Event3]],Table16[#All],2,FALSE),0)</f>
        <v>0</v>
      </c>
      <c r="H23" s="5">
        <v>0</v>
      </c>
      <c r="I23" s="10">
        <v>0</v>
      </c>
      <c r="J23" s="2">
        <v>0</v>
      </c>
      <c r="K23" s="2">
        <v>0</v>
      </c>
      <c r="L23" s="5">
        <v>0</v>
      </c>
      <c r="M23" s="6">
        <f>SUM(E23:L23)</f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ca="1">IF(D23=3,N23,O23)</f>
        <v>0</v>
      </c>
      <c r="Q23" s="6" cm="1">
        <f t="array" ref="Q23">IFERROR(SUM(LARGE(E23:L23,{1,2,3,4})),0)</f>
        <v>0</v>
      </c>
      <c r="R23" s="51"/>
      <c r="S23" s="51"/>
      <c r="T23" s="51"/>
      <c r="U23" s="51"/>
      <c r="V23" s="51"/>
      <c r="W23" s="51"/>
      <c r="X23" s="51"/>
      <c r="Y23" s="51"/>
      <c r="Z23" s="8"/>
      <c r="AA23" s="8"/>
      <c r="AB23" s="8"/>
      <c r="AC23" s="8"/>
    </row>
    <row r="24" spans="1:29" ht="18.75" customHeight="1" x14ac:dyDescent="0.55000000000000004">
      <c r="A24" s="3">
        <v>22</v>
      </c>
      <c r="B24" s="76" t="s">
        <v>176</v>
      </c>
      <c r="C24" s="32" t="s">
        <v>9</v>
      </c>
      <c r="D24" s="5">
        <v>3</v>
      </c>
      <c r="E24" s="5">
        <f>IFERROR(VLOOKUP(Table_10[[#This Row],[L3 Event1]],Table16[#All],2,FALSE),0)</f>
        <v>0</v>
      </c>
      <c r="F24" s="5">
        <f>IFERROR(VLOOKUP(Table_10[[#This Row],[L3 Event2]],Table16[#All],2,FALSE),0)</f>
        <v>0</v>
      </c>
      <c r="G24" s="5">
        <f>IFERROR(VLOOKUP(Table_10[[#This Row],[L3 Event3]],Table16[#All],2,FALSE),0)</f>
        <v>0</v>
      </c>
      <c r="H24" s="5">
        <v>0</v>
      </c>
      <c r="I24" s="10">
        <v>0</v>
      </c>
      <c r="J24" s="2">
        <v>0</v>
      </c>
      <c r="K24" s="2">
        <v>0</v>
      </c>
      <c r="L24" s="5">
        <v>0</v>
      </c>
      <c r="M24" s="6">
        <f>SUM(E24:L24)</f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ca="1">IF(D24=3,N24,O24)</f>
        <v>0</v>
      </c>
      <c r="Q24" s="6" cm="1">
        <f t="array" ref="Q24">IFERROR(SUM(LARGE(E24:L24,{1,2,3,4})),0)</f>
        <v>0</v>
      </c>
      <c r="R24" s="51"/>
      <c r="S24" s="51"/>
      <c r="T24" s="51"/>
      <c r="U24" s="51"/>
      <c r="V24" s="51"/>
      <c r="W24" s="51"/>
      <c r="X24" s="51"/>
      <c r="Y24" s="51"/>
      <c r="Z24" s="8"/>
      <c r="AA24" s="8"/>
      <c r="AB24" s="8"/>
      <c r="AC24" s="8"/>
    </row>
    <row r="25" spans="1:29" ht="18.75" customHeight="1" x14ac:dyDescent="0.55000000000000004">
      <c r="A25" s="69">
        <v>23</v>
      </c>
      <c r="B25" s="80"/>
      <c r="C25" s="73" t="s">
        <v>9</v>
      </c>
      <c r="D25" s="70">
        <v>3</v>
      </c>
      <c r="E25" s="5">
        <f>IFERROR(VLOOKUP(Table_10[[#This Row],[L3 Event1]],Table16[#All],2,FALSE),0)</f>
        <v>0</v>
      </c>
      <c r="F25" s="5">
        <v>0</v>
      </c>
      <c r="G25" s="5">
        <f>IFERROR(VLOOKUP(Table_10[[#This Row],[L3 Event3]],Table16[#All],2,FALSE),0)</f>
        <v>0</v>
      </c>
      <c r="H25" s="5">
        <v>0</v>
      </c>
      <c r="I25" s="10">
        <v>0</v>
      </c>
      <c r="J25" s="2">
        <v>0</v>
      </c>
      <c r="K25" s="2">
        <v>0</v>
      </c>
      <c r="L25" s="5">
        <v>0</v>
      </c>
      <c r="M25" s="6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ca="1">IF(D25=3,N25,O25)</f>
        <v>0</v>
      </c>
      <c r="Q25" s="6" cm="1">
        <f t="array" ref="Q25">IFERROR(SUM(LARGE(E25:L25,{1,2,3,4})),0)</f>
        <v>0</v>
      </c>
      <c r="R25" s="51"/>
      <c r="S25" s="51"/>
      <c r="T25" s="51"/>
      <c r="U25" s="51"/>
      <c r="V25" s="51"/>
      <c r="W25" s="51"/>
      <c r="X25" s="51"/>
      <c r="Y25" s="51"/>
      <c r="Z25" s="8"/>
      <c r="AA25" s="8"/>
      <c r="AB25" s="8"/>
      <c r="AC25" s="8"/>
    </row>
    <row r="26" spans="1:29" ht="18.75" customHeight="1" x14ac:dyDescent="0.55000000000000004">
      <c r="A26" s="69">
        <v>24</v>
      </c>
      <c r="B26" s="73" t="s">
        <v>167</v>
      </c>
      <c r="C26" s="73" t="s">
        <v>139</v>
      </c>
      <c r="D26" s="70">
        <v>2</v>
      </c>
      <c r="E26" s="5">
        <f>IFERROR(VLOOKUP(Table_10[[#This Row],[L3 Event1]],Table16[#All],2,FALSE),0)</f>
        <v>0</v>
      </c>
      <c r="F26" s="5">
        <f>IFERROR(VLOOKUP(Table_10[[#This Row],[L3 Event2]],Table16[#All],2,FALSE),0)</f>
        <v>0</v>
      </c>
      <c r="G26" s="5">
        <f>IFERROR(VLOOKUP(Table_10[[#This Row],[L3 Event3]],Table16[#All],2,FALSE),0)</f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6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ca="1">IF(D26=3,N26,O26)</f>
        <v>0</v>
      </c>
      <c r="Q26" s="6" cm="1">
        <f t="array" ref="Q26">IFERROR(SUM(LARGE(E26:L26,{1,2,3,4})),0)</f>
        <v>0</v>
      </c>
      <c r="R26" s="51"/>
      <c r="S26" s="51"/>
      <c r="T26" s="51"/>
      <c r="U26" s="51"/>
      <c r="V26" s="51"/>
      <c r="W26" s="51"/>
      <c r="X26" s="51"/>
      <c r="Y26" s="51"/>
      <c r="Z26" s="8"/>
      <c r="AA26" s="8"/>
      <c r="AB26" s="8"/>
      <c r="AC26" s="8"/>
    </row>
    <row r="27" spans="1:29" ht="18.75" customHeight="1" x14ac:dyDescent="0.55000000000000004">
      <c r="A27" s="69">
        <v>25</v>
      </c>
      <c r="B27" s="73"/>
      <c r="C27" s="73" t="s">
        <v>9</v>
      </c>
      <c r="D27" s="70">
        <v>3</v>
      </c>
      <c r="E27" s="5">
        <f>IFERROR(VLOOKUP(Table_10[[#This Row],[L3 Event1]],Table16[#All],2,FALSE),0)</f>
        <v>0</v>
      </c>
      <c r="F27" s="5">
        <f>IFERROR(VLOOKUP(Table_10[[#This Row],[L3 Event2]],Table16[#All],2,FALSE),0)</f>
        <v>0</v>
      </c>
      <c r="G27" s="5">
        <f>IFERROR(VLOOKUP(Table_10[[#This Row],[L3 Event3]],Table16[#All],2,FALSE),0)</f>
        <v>0</v>
      </c>
      <c r="H27" s="5">
        <v>0</v>
      </c>
      <c r="I27" s="10">
        <v>0</v>
      </c>
      <c r="J27" s="2">
        <v>0</v>
      </c>
      <c r="K27" s="2">
        <v>0</v>
      </c>
      <c r="L27" s="2">
        <v>0</v>
      </c>
      <c r="M27" s="6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ca="1">IF(D27=3,N27,O27)</f>
        <v>0</v>
      </c>
      <c r="Q27" s="6" cm="1">
        <f t="array" ref="Q27">IFERROR(SUM(LARGE(E27:L27,{1,2,3,4})),0)</f>
        <v>0</v>
      </c>
      <c r="R27" s="51"/>
      <c r="S27" s="51"/>
      <c r="T27" s="51"/>
      <c r="U27" s="51"/>
      <c r="V27" s="51"/>
      <c r="W27" s="51"/>
      <c r="X27" s="51"/>
      <c r="Y27" s="51"/>
      <c r="Z27" s="8"/>
      <c r="AA27" s="8"/>
      <c r="AB27" s="8"/>
      <c r="AC27" s="8"/>
    </row>
    <row r="28" spans="1:29" ht="18.75" customHeight="1" x14ac:dyDescent="0.55000000000000004">
      <c r="A28" s="69">
        <v>26</v>
      </c>
      <c r="B28" s="74"/>
      <c r="C28" s="73" t="s">
        <v>9</v>
      </c>
      <c r="D28" s="70">
        <v>3</v>
      </c>
      <c r="E28" s="5">
        <f>IFERROR(VLOOKUP(Table_10[[#This Row],[L3 Event1]],Table16[#All],2,FALSE),0)</f>
        <v>0</v>
      </c>
      <c r="F28" s="5">
        <f>IFERROR(VLOOKUP(Table_10[[#This Row],[L3 Event2]],Table16[#All],2,FALSE),0)</f>
        <v>0</v>
      </c>
      <c r="G28" s="5">
        <f>IFERROR(VLOOKUP(Table_10[[#This Row],[L3 Event3]],Table16[#All],2,FALSE),0)</f>
        <v>0</v>
      </c>
      <c r="H28" s="5">
        <v>0</v>
      </c>
      <c r="I28" s="10">
        <v>0</v>
      </c>
      <c r="J28" s="5">
        <v>0</v>
      </c>
      <c r="K28" s="5">
        <v>0</v>
      </c>
      <c r="L28" s="2">
        <v>0</v>
      </c>
      <c r="M28" s="6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ca="1">IF(D28=3,N28,O28)</f>
        <v>0</v>
      </c>
      <c r="Q28" s="6" cm="1">
        <f t="array" ref="Q28">IFERROR(SUM(LARGE(E28:L28,{1,2,3,4})),0)</f>
        <v>0</v>
      </c>
      <c r="R28" s="51"/>
      <c r="S28" s="51"/>
      <c r="T28" s="51"/>
      <c r="U28" s="51"/>
      <c r="V28" s="51"/>
      <c r="W28" s="51"/>
      <c r="X28" s="51"/>
      <c r="Y28" s="51"/>
      <c r="Z28" s="8"/>
      <c r="AA28" s="8"/>
      <c r="AB28" s="8"/>
      <c r="AC28" s="8"/>
    </row>
    <row r="29" spans="1:29" ht="18.75" customHeight="1" x14ac:dyDescent="0.55000000000000004">
      <c r="A29" s="3">
        <v>27</v>
      </c>
      <c r="B29" s="71"/>
      <c r="C29" s="72" t="s">
        <v>9</v>
      </c>
      <c r="D29" s="5">
        <v>3</v>
      </c>
      <c r="E29" s="5">
        <f>IFERROR(VLOOKUP(Table_10[[#This Row],[L3 Event1]],Table16[#All],2,FALSE),0)</f>
        <v>0</v>
      </c>
      <c r="F29" s="5">
        <f>IFERROR(VLOOKUP(Table_10[[#This Row],[L3 Event2]],Table16[#All],2,FALSE),0)</f>
        <v>0</v>
      </c>
      <c r="G29" s="5">
        <f>IFERROR(VLOOKUP(Table_10[[#This Row],[L3 Event3]],Table16[#All],2,FALSE),0)</f>
        <v>0</v>
      </c>
      <c r="H29" s="5">
        <v>0</v>
      </c>
      <c r="I29" s="14">
        <v>0</v>
      </c>
      <c r="J29" s="2">
        <v>0</v>
      </c>
      <c r="K29" s="2">
        <v>0</v>
      </c>
      <c r="L29" s="2">
        <v>0</v>
      </c>
      <c r="M29" s="6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ca="1">IF(D29=3,N29,O29)</f>
        <v>0</v>
      </c>
      <c r="Q29" s="6" cm="1">
        <f t="array" ref="Q29">IFERROR(SUM(LARGE(E29:L29,{1,2,3,4})),0)</f>
        <v>0</v>
      </c>
      <c r="R29" s="51"/>
      <c r="S29" s="51"/>
      <c r="T29" s="51"/>
      <c r="U29" s="51"/>
      <c r="V29" s="51"/>
      <c r="W29" s="51"/>
      <c r="X29" s="51"/>
      <c r="Y29" s="51"/>
      <c r="Z29" s="8"/>
      <c r="AA29" s="8"/>
      <c r="AB29" s="8"/>
      <c r="AC29" s="8"/>
    </row>
    <row r="30" spans="1:29" ht="18.75" customHeight="1" x14ac:dyDescent="0.55000000000000004">
      <c r="A30" s="3">
        <v>28</v>
      </c>
      <c r="B30" s="1"/>
      <c r="C30" s="8" t="s">
        <v>9</v>
      </c>
      <c r="D30" s="5">
        <v>3</v>
      </c>
      <c r="E30" s="5">
        <f>IFERROR(VLOOKUP(Table_10[[#This Row],[L3 Event1]],Table16[#All],2,FALSE),0)</f>
        <v>0</v>
      </c>
      <c r="F30" s="5">
        <f>IFERROR(VLOOKUP(Table_10[[#This Row],[L3 Event2]],Table16[#All],2,FALSE),0)</f>
        <v>0</v>
      </c>
      <c r="G30" s="5">
        <f>IFERROR(VLOOKUP(Table_10[[#This Row],[L3 Event3]],Table16[#All],2,FALSE),0)</f>
        <v>0</v>
      </c>
      <c r="H30" s="5">
        <v>0</v>
      </c>
      <c r="I30" s="14">
        <v>0</v>
      </c>
      <c r="J30" s="2">
        <v>0</v>
      </c>
      <c r="K30" s="2">
        <v>0</v>
      </c>
      <c r="L30" s="2">
        <v>0</v>
      </c>
      <c r="M30" s="6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ca="1">IF(D30=3,N30,O30)</f>
        <v>0</v>
      </c>
      <c r="Q30" s="6" cm="1">
        <f t="array" ref="Q30">IFERROR(SUM(LARGE(E30:L30,{1,2,3,4})),0)</f>
        <v>0</v>
      </c>
      <c r="R30" s="51"/>
      <c r="S30" s="51"/>
      <c r="T30" s="51"/>
      <c r="U30" s="51"/>
      <c r="V30" s="51"/>
      <c r="W30" s="51"/>
      <c r="X30" s="51"/>
      <c r="Y30" s="51"/>
      <c r="Z30" s="8"/>
      <c r="AA30" s="8"/>
      <c r="AB30" s="8"/>
      <c r="AC30" s="8"/>
    </row>
    <row r="31" spans="1:29" ht="18.75" customHeight="1" x14ac:dyDescent="0.55000000000000004">
      <c r="A31" s="3">
        <v>29</v>
      </c>
      <c r="B31" s="8"/>
      <c r="C31" s="8" t="s">
        <v>9</v>
      </c>
      <c r="D31" s="5">
        <v>3</v>
      </c>
      <c r="E31" s="5">
        <f>IFERROR(VLOOKUP(Table_10[[#This Row],[L3 Event1]],Table16[#All],2,FALSE),0)</f>
        <v>0</v>
      </c>
      <c r="F31" s="5">
        <f>IFERROR(VLOOKUP(Table_10[[#This Row],[L3 Event2]],Table16[#All],2,FALSE),0)</f>
        <v>0</v>
      </c>
      <c r="G31" s="5">
        <f>IFERROR(VLOOKUP(Table_10[[#This Row],[L3 Event3]],Table16[#All],2,FALSE),0)</f>
        <v>0</v>
      </c>
      <c r="H31" s="5">
        <v>0</v>
      </c>
      <c r="I31" s="14">
        <v>0</v>
      </c>
      <c r="J31" s="5">
        <v>0</v>
      </c>
      <c r="K31" s="2">
        <v>0</v>
      </c>
      <c r="L31" s="2">
        <v>0</v>
      </c>
      <c r="M31" s="6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ca="1">IF(D31=3,N31,O31)</f>
        <v>0</v>
      </c>
      <c r="Q31" s="6" cm="1">
        <f t="array" ref="Q31">IFERROR(SUM(LARGE(E31:L31,{1,2,3,4})),0)</f>
        <v>0</v>
      </c>
      <c r="R31" s="51"/>
      <c r="S31" s="51"/>
      <c r="T31" s="51"/>
      <c r="U31" s="51"/>
      <c r="V31" s="51"/>
      <c r="W31" s="51"/>
      <c r="X31" s="51"/>
      <c r="Y31" s="51"/>
      <c r="Z31" s="8"/>
      <c r="AA31" s="8"/>
      <c r="AB31" s="8"/>
      <c r="AC31" s="8"/>
    </row>
    <row r="32" spans="1:29" ht="18.75" customHeight="1" x14ac:dyDescent="0.55000000000000004">
      <c r="A32" s="3">
        <v>30</v>
      </c>
      <c r="B32" s="8"/>
      <c r="C32" s="8" t="s">
        <v>9</v>
      </c>
      <c r="D32" s="5">
        <v>2</v>
      </c>
      <c r="E32" s="5">
        <f>IFERROR(VLOOKUP(Table_10[[#This Row],[L3 Event1]],Table16[#All],2,FALSE),0)</f>
        <v>0</v>
      </c>
      <c r="F32" s="5">
        <f>IFERROR(VLOOKUP(Table_10[[#This Row],[L3 Event2]],Table16[#All],2,FALSE),0)</f>
        <v>0</v>
      </c>
      <c r="G32" s="5">
        <f>IFERROR(VLOOKUP(Table_10[[#This Row],[L3 Event3]],Table16[#All],2,FALSE),0)</f>
        <v>0</v>
      </c>
      <c r="H32" s="5">
        <v>0</v>
      </c>
      <c r="I32" s="14">
        <v>0</v>
      </c>
      <c r="J32" s="2">
        <v>0</v>
      </c>
      <c r="K32" s="2">
        <v>0</v>
      </c>
      <c r="L32" s="2">
        <v>0</v>
      </c>
      <c r="M32" s="6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ca="1">IF(D32=3,N32,O32)</f>
        <v>0</v>
      </c>
      <c r="Q32" s="6" cm="1">
        <f t="array" ref="Q32">IFERROR(SUM(LARGE(E32:L32,{1,2,3,4})),0)</f>
        <v>0</v>
      </c>
      <c r="R32" s="51"/>
      <c r="S32" s="51"/>
      <c r="T32" s="51"/>
      <c r="U32" s="51"/>
      <c r="V32" s="51"/>
      <c r="W32" s="51"/>
      <c r="X32" s="51"/>
      <c r="Y32" s="51"/>
      <c r="Z32" s="8"/>
      <c r="AA32" s="8"/>
      <c r="AB32" s="8"/>
      <c r="AC32" s="8"/>
    </row>
    <row r="33" spans="1:29" ht="18.75" customHeight="1" x14ac:dyDescent="0.55000000000000004">
      <c r="A33" s="3">
        <v>31</v>
      </c>
      <c r="B33" s="1"/>
      <c r="C33" s="8" t="s">
        <v>9</v>
      </c>
      <c r="D33" s="5">
        <v>3</v>
      </c>
      <c r="E33" s="5">
        <f>IFERROR(VLOOKUP(Table_10[[#This Row],[L3 Event1]],Table16[#All],2,FALSE),0)</f>
        <v>0</v>
      </c>
      <c r="F33" s="5">
        <f>IFERROR(VLOOKUP(Table_10[[#This Row],[L3 Event2]],Table16[#All],2,FALSE),0)</f>
        <v>0</v>
      </c>
      <c r="G33" s="5">
        <f>IFERROR(VLOOKUP(Table_10[[#This Row],[L3 Event3]],Table16[#All],2,FALSE),0)</f>
        <v>0</v>
      </c>
      <c r="H33" s="5">
        <v>0</v>
      </c>
      <c r="I33" s="14">
        <v>0</v>
      </c>
      <c r="J33" s="2">
        <v>0</v>
      </c>
      <c r="K33" s="2">
        <v>0</v>
      </c>
      <c r="L33" s="2">
        <v>0</v>
      </c>
      <c r="M33" s="6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ca="1">IF(D33=3,N33,O33)</f>
        <v>0</v>
      </c>
      <c r="Q33" s="6" cm="1">
        <f t="array" ref="Q33">IFERROR(SUM(LARGE(E33:L33,{1,2,3,4})),0)</f>
        <v>0</v>
      </c>
      <c r="R33" s="51"/>
      <c r="S33" s="51"/>
      <c r="T33" s="51"/>
      <c r="U33" s="51"/>
      <c r="V33" s="51"/>
      <c r="W33" s="51"/>
      <c r="X33" s="51"/>
      <c r="Y33" s="51"/>
      <c r="Z33" s="8"/>
      <c r="AA33" s="8"/>
      <c r="AB33" s="8"/>
      <c r="AC33" s="8"/>
    </row>
    <row r="34" spans="1:29" ht="18.75" customHeight="1" x14ac:dyDescent="0.55000000000000004">
      <c r="A34" s="3">
        <v>32</v>
      </c>
      <c r="B34" s="9"/>
      <c r="C34" s="8" t="s">
        <v>9</v>
      </c>
      <c r="D34" s="5">
        <v>3</v>
      </c>
      <c r="E34" s="5">
        <f>IFERROR(VLOOKUP(Table_10[[#This Row],[L3 Event1]],Table16[#All],2,FALSE),0)</f>
        <v>0</v>
      </c>
      <c r="F34" s="5">
        <f>IFERROR(VLOOKUP(Table_10[[#This Row],[L3 Event2]],Table16[#All],2,FALSE),0)</f>
        <v>0</v>
      </c>
      <c r="G34" s="5">
        <f>IFERROR(VLOOKUP(Table_10[[#This Row],[L3 Event3]],Table16[#All],2,FALSE),0)</f>
        <v>0</v>
      </c>
      <c r="H34" s="5">
        <v>0</v>
      </c>
      <c r="I34" s="14">
        <v>0</v>
      </c>
      <c r="J34" s="2">
        <v>0</v>
      </c>
      <c r="K34" s="2">
        <v>0</v>
      </c>
      <c r="L34" s="2">
        <v>0</v>
      </c>
      <c r="M34" s="6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ca="1">IF(D34=3,N34,O34)</f>
        <v>0</v>
      </c>
      <c r="Q34" s="6" cm="1">
        <f t="array" ref="Q34">IFERROR(SUM(LARGE(E34:L34,{1,2,3,4})),0)</f>
        <v>0</v>
      </c>
      <c r="R34" s="51"/>
      <c r="S34" s="51"/>
      <c r="T34" s="51"/>
      <c r="U34" s="51"/>
      <c r="V34" s="51"/>
      <c r="W34" s="51"/>
      <c r="X34" s="51"/>
      <c r="Y34" s="51"/>
      <c r="Z34" s="8"/>
      <c r="AA34" s="8"/>
      <c r="AB34" s="8"/>
      <c r="AC34" s="8"/>
    </row>
    <row r="35" spans="1:29" ht="18.75" customHeight="1" x14ac:dyDescent="0.55000000000000004">
      <c r="A35" s="3">
        <v>33</v>
      </c>
      <c r="B35" s="1"/>
      <c r="C35" s="8" t="s">
        <v>9</v>
      </c>
      <c r="D35" s="5">
        <v>3</v>
      </c>
      <c r="E35" s="5">
        <f>IFERROR(VLOOKUP(Table_10[[#This Row],[L3 Event1]],Table16[#All],2,FALSE),0)</f>
        <v>0</v>
      </c>
      <c r="F35" s="5">
        <f>IFERROR(VLOOKUP(Table_10[[#This Row],[L3 Event2]],Table16[#All],2,FALSE),0)</f>
        <v>0</v>
      </c>
      <c r="G35" s="5">
        <f>IFERROR(VLOOKUP(Table_10[[#This Row],[L3 Event3]],Table16[#All],2,FALSE),0)</f>
        <v>0</v>
      </c>
      <c r="H35" s="5">
        <v>0</v>
      </c>
      <c r="I35" s="14">
        <v>0</v>
      </c>
      <c r="J35" s="2">
        <v>0</v>
      </c>
      <c r="K35" s="2">
        <v>0</v>
      </c>
      <c r="L35" s="2">
        <v>0</v>
      </c>
      <c r="M35" s="6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ca="1">IF(D35=3,N35,O35)</f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55000000000000004">
      <c r="A36" s="3">
        <v>34</v>
      </c>
      <c r="B36" s="4"/>
      <c r="C36" s="8" t="s">
        <v>9</v>
      </c>
      <c r="D36" s="5">
        <v>3</v>
      </c>
      <c r="E36" s="5">
        <f>IFERROR(VLOOKUP(Table_10[[#This Row],[L3 Event1]],Table16[#All],2,FALSE),0)</f>
        <v>0</v>
      </c>
      <c r="F36" s="5">
        <f>IFERROR(VLOOKUP(Table_10[[#This Row],[L3 Event2]],Table16[#All],2,FALSE),0)</f>
        <v>0</v>
      </c>
      <c r="G36" s="5">
        <f>IFERROR(VLOOKUP(Table_10[[#This Row],[L3 Event3]],Table16[#All],2,FALSE),0)</f>
        <v>0</v>
      </c>
      <c r="H36" s="5">
        <v>0</v>
      </c>
      <c r="I36" s="10">
        <v>0</v>
      </c>
      <c r="J36" s="5">
        <v>0</v>
      </c>
      <c r="K36" s="5">
        <v>0</v>
      </c>
      <c r="L36" s="5">
        <v>0</v>
      </c>
      <c r="M36" s="6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ca="1">IF(D36=3,N36,O36)</f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55000000000000004">
      <c r="A37" s="3">
        <v>35</v>
      </c>
      <c r="B37" s="4"/>
      <c r="C37" s="8" t="s">
        <v>9</v>
      </c>
      <c r="D37" s="5">
        <v>3</v>
      </c>
      <c r="E37" s="5">
        <f>IFERROR(VLOOKUP(Table_10[[#This Row],[L3 Event1]],Table16[#All],2,FALSE),0)</f>
        <v>0</v>
      </c>
      <c r="F37" s="5">
        <f>IFERROR(VLOOKUP(Table_10[[#This Row],[L3 Event2]],Table16[#All],2,FALSE),0)</f>
        <v>0</v>
      </c>
      <c r="G37" s="5">
        <f>IFERROR(VLOOKUP(Table_10[[#This Row],[L3 Event3]],Table16[#All],2,FALSE),0)</f>
        <v>0</v>
      </c>
      <c r="H37" s="5">
        <v>0</v>
      </c>
      <c r="I37" s="10">
        <v>0</v>
      </c>
      <c r="J37" s="5">
        <v>0</v>
      </c>
      <c r="K37" s="5">
        <v>0</v>
      </c>
      <c r="L37" s="5">
        <v>0</v>
      </c>
      <c r="M37" s="6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ca="1">IF(D37=3,N37,O37)</f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55000000000000004">
      <c r="A38" s="3">
        <v>36</v>
      </c>
      <c r="B38" s="4"/>
      <c r="C38" s="8" t="s">
        <v>9</v>
      </c>
      <c r="D38" s="5">
        <v>3</v>
      </c>
      <c r="E38" s="5">
        <f>IFERROR(VLOOKUP(Table_10[[#This Row],[L3 Event1]],Table16[#All],2,FALSE),0)</f>
        <v>0</v>
      </c>
      <c r="F38" s="5">
        <f>IFERROR(VLOOKUP(Table_10[[#This Row],[L3 Event2]],Table16[#All],2,FALSE),0)</f>
        <v>0</v>
      </c>
      <c r="G38" s="5">
        <f>IFERROR(VLOOKUP(Table_10[[#This Row],[L3 Event3]],Table16[#All],2,FALSE),0)</f>
        <v>0</v>
      </c>
      <c r="H38" s="5">
        <v>0</v>
      </c>
      <c r="I38" s="10">
        <v>0</v>
      </c>
      <c r="J38" s="5">
        <v>0</v>
      </c>
      <c r="K38" s="5">
        <v>0</v>
      </c>
      <c r="L38" s="5">
        <v>0</v>
      </c>
      <c r="M38" s="6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ca="1">IF(D38=3,N38,O38)</f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55000000000000004">
      <c r="A39" s="3">
        <v>37</v>
      </c>
      <c r="B39" s="4"/>
      <c r="C39" s="8" t="s">
        <v>9</v>
      </c>
      <c r="D39" s="5">
        <v>3</v>
      </c>
      <c r="E39" s="5">
        <f>IFERROR(VLOOKUP(Table_10[[#This Row],[L3 Event1]],Table16[#All],2,FALSE),0)</f>
        <v>0</v>
      </c>
      <c r="F39" s="5">
        <f>IFERROR(VLOOKUP(Table_10[[#This Row],[L3 Event2]],Table16[#All],2,FALSE),0)</f>
        <v>0</v>
      </c>
      <c r="G39" s="5">
        <f>IFERROR(VLOOKUP(Table_10[[#This Row],[L3 Event3]],Table16[#All],2,FALSE),0)</f>
        <v>0</v>
      </c>
      <c r="H39" s="5">
        <v>0</v>
      </c>
      <c r="I39" s="10">
        <v>0</v>
      </c>
      <c r="J39" s="5">
        <v>0</v>
      </c>
      <c r="K39" s="5">
        <v>0</v>
      </c>
      <c r="L39" s="5">
        <v>0</v>
      </c>
      <c r="M39" s="6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ca="1">IF(D39=3,N39,O39)</f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55000000000000004">
      <c r="A40" s="3">
        <v>38</v>
      </c>
      <c r="B40" s="4"/>
      <c r="C40" s="8" t="s">
        <v>9</v>
      </c>
      <c r="D40" s="5">
        <v>3</v>
      </c>
      <c r="E40" s="5">
        <f>IFERROR(VLOOKUP(Table_10[[#This Row],[L3 Event1]],Table16[#All],2,FALSE),0)</f>
        <v>0</v>
      </c>
      <c r="F40" s="5">
        <f>IFERROR(VLOOKUP(Table_10[[#This Row],[L3 Event2]],Table16[#All],2,FALSE),0)</f>
        <v>0</v>
      </c>
      <c r="G40" s="5">
        <f>IFERROR(VLOOKUP(Table_10[[#This Row],[L3 Event3]],Table16[#All],2,FALSE),0)</f>
        <v>0</v>
      </c>
      <c r="H40" s="5">
        <v>0</v>
      </c>
      <c r="I40" s="10">
        <v>0</v>
      </c>
      <c r="J40" s="5">
        <v>0</v>
      </c>
      <c r="K40" s="5">
        <v>0</v>
      </c>
      <c r="L40" s="5">
        <v>0</v>
      </c>
      <c r="M40" s="6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ca="1">IF(D40=3,N40,O40)</f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55000000000000004">
      <c r="A41" s="3">
        <v>39</v>
      </c>
      <c r="B41" s="4"/>
      <c r="C41" s="8" t="s">
        <v>9</v>
      </c>
      <c r="D41" s="5">
        <v>3</v>
      </c>
      <c r="E41" s="5">
        <f>IFERROR(VLOOKUP(Table_10[[#This Row],[L3 Event1]],Table16[#All],2,FALSE),0)</f>
        <v>0</v>
      </c>
      <c r="F41" s="5">
        <f>IFERROR(VLOOKUP(Table_10[[#This Row],[L3 Event2]],Table16[#All],2,FALSE),0)</f>
        <v>0</v>
      </c>
      <c r="G41" s="5">
        <f>IFERROR(VLOOKUP(Table_10[[#This Row],[L3 Event3]],Table16[#All],2,FALSE),0)</f>
        <v>0</v>
      </c>
      <c r="H41" s="5">
        <v>0</v>
      </c>
      <c r="I41" s="10">
        <v>0</v>
      </c>
      <c r="J41" s="5">
        <v>0</v>
      </c>
      <c r="K41" s="5">
        <v>0</v>
      </c>
      <c r="L41" s="5">
        <v>0</v>
      </c>
      <c r="M41" s="6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ca="1">IF(D41=3,N41,O41)</f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55000000000000004">
      <c r="A42" s="3">
        <v>40</v>
      </c>
      <c r="B42" s="4"/>
      <c r="C42" s="8" t="s">
        <v>9</v>
      </c>
      <c r="D42" s="5">
        <v>3</v>
      </c>
      <c r="E42" s="5">
        <f>IFERROR(VLOOKUP(Table_10[[#This Row],[L3 Event1]],Table16[#All],2,FALSE),0)</f>
        <v>0</v>
      </c>
      <c r="F42" s="5">
        <f>IFERROR(VLOOKUP(Table_10[[#This Row],[L3 Event2]],Table16[#All],2,FALSE),0)</f>
        <v>0</v>
      </c>
      <c r="G42" s="5">
        <f>IFERROR(VLOOKUP(Table_10[[#This Row],[L3 Event3]],Table16[#All],2,FALSE),0)</f>
        <v>0</v>
      </c>
      <c r="H42" s="5">
        <v>0</v>
      </c>
      <c r="I42" s="10">
        <v>0</v>
      </c>
      <c r="J42" s="5">
        <v>0</v>
      </c>
      <c r="K42" s="5">
        <v>0</v>
      </c>
      <c r="L42" s="5">
        <v>0</v>
      </c>
      <c r="M42" s="6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ca="1">IF(D42=3,N42,O42)</f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24"/>
      <c r="B43" s="13" t="s">
        <v>26</v>
      </c>
      <c r="C43" s="8" t="s">
        <v>27</v>
      </c>
      <c r="D43" s="5"/>
      <c r="E43" s="6"/>
      <c r="F43" s="6"/>
      <c r="G43" s="5"/>
      <c r="H43" s="5"/>
      <c r="I43" s="5"/>
      <c r="J43" s="8"/>
      <c r="K43" s="5"/>
      <c r="L43" s="5"/>
      <c r="M43" s="5"/>
      <c r="N43" s="6"/>
      <c r="O43" s="5"/>
      <c r="P43" s="8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24"/>
      <c r="B44" s="13"/>
      <c r="C44" s="8" t="s">
        <v>177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24"/>
      <c r="B45" s="13"/>
      <c r="C45" s="8"/>
      <c r="D45" s="5"/>
      <c r="E45" s="6"/>
      <c r="F45" s="6"/>
      <c r="G45" s="8"/>
      <c r="H45" s="5"/>
      <c r="I45" s="8"/>
      <c r="J45" s="8"/>
      <c r="K45" s="5"/>
      <c r="L45" s="5"/>
      <c r="M45" s="5"/>
      <c r="N45" s="5"/>
      <c r="O45" s="5"/>
      <c r="P45" s="8"/>
      <c r="Q45" s="40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24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40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24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40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24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40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24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40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24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40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24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40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24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40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24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40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24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40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24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40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24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40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24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40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24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40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24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40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24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40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24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40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24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40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24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40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24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40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24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40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24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40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24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40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24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40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24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40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24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40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24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40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24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40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24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40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24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40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24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40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24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40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24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40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24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40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24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40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24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40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24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40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24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40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24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40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24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40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24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40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24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40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24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40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24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40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24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40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24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40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24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40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24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40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24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40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24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40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24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40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24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40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24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40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24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40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24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40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24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40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24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40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24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40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24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40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24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40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24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40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24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40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24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40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24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40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24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40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24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40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24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40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24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40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24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40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24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40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24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40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24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40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24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40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24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40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24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40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24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40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24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40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24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40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24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40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24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40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24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40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24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40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24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40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24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40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24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40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24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40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24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40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24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40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24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40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24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40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24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40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24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40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24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40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24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40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24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40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24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40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24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40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24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40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24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40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24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40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24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40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24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40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24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40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24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40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24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40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24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40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24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40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24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40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24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40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24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40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24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40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24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40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24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40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24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40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24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40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24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40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24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40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24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40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24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40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24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40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24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40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24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40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24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40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24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40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24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40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24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40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24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40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24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40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24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40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24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40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24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40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24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40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24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40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24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40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24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40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24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40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24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40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24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40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24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40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24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40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24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40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24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40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24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40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24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40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24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40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24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40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24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40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24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40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24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40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24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40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24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40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24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40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24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40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24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40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24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40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24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40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24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40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24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40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24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40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24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40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24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40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24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40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24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40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24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40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24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40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24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40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24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40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24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40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24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40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24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40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24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40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24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40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24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40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24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40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24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40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24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40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24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40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24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40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24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40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55000000000000004">
      <c r="A224" s="24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40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55000000000000004">
      <c r="A225" s="24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40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55000000000000004">
      <c r="A226" s="24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40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55000000000000004">
      <c r="A227" s="24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40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55000000000000004">
      <c r="A228" s="24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40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55000000000000004">
      <c r="A229" s="24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40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55000000000000004">
      <c r="A230" s="24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40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55000000000000004">
      <c r="A231" s="24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40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55000000000000004">
      <c r="A232" s="24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40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55000000000000004">
      <c r="A233" s="24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40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55000000000000004">
      <c r="A234" s="24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40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55000000000000004">
      <c r="A235" s="24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40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55000000000000004">
      <c r="A236" s="24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40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55000000000000004">
      <c r="A237" s="24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40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55000000000000004">
      <c r="A238" s="24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40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55000000000000004">
      <c r="A239" s="24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40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55000000000000004">
      <c r="A240" s="24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40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55000000000000004">
      <c r="A241" s="24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40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55000000000000004">
      <c r="A242" s="24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40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55000000000000004">
      <c r="A243" s="24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40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55000000000000004">
      <c r="A244" s="24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40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</sheetData>
  <autoFilter ref="A2:A19" xr:uid="{00000000-0009-0000-0000-000009000000}"/>
  <phoneticPr fontId="16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1"/>
  <sheetViews>
    <sheetView workbookViewId="0">
      <pane xSplit="2" ySplit="2" topLeftCell="L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7.265625" customWidth="1"/>
    <col min="4" max="4" width="12.86328125" hidden="1" customWidth="1"/>
    <col min="5" max="9" width="14.59765625" customWidth="1"/>
    <col min="11" max="13" width="14.59765625" customWidth="1"/>
    <col min="14" max="14" width="17.86328125" hidden="1" customWidth="1"/>
    <col min="15" max="15" width="11.86328125" hidden="1" customWidth="1"/>
    <col min="16" max="16" width="16.59765625" customWidth="1"/>
    <col min="17" max="17" width="17.3984375" customWidth="1"/>
    <col min="18" max="25" width="13" style="50" customWidth="1"/>
    <col min="26" max="29" width="8.7304687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17">
        <v>1</v>
      </c>
      <c r="B3" s="9" t="s">
        <v>178</v>
      </c>
      <c r="C3" s="8" t="s">
        <v>9</v>
      </c>
      <c r="D3" s="5">
        <v>3</v>
      </c>
      <c r="E3" s="5">
        <f>IFERROR(VLOOKUP(Table_11[[#This Row],[L3 Event1]],Table16[#All],2,FALSE),0)</f>
        <v>0</v>
      </c>
      <c r="F3" s="5">
        <f>IFERROR(VLOOKUP(Table_11[[#This Row],[L3 Event2]],Table16[#All],2,FALSE),0)</f>
        <v>0</v>
      </c>
      <c r="G3" s="5">
        <f>IFERROR(VLOOKUP(Table_11[[#This Row],[L3 Event3]],Table16[#All],2,FALSE),0)</f>
        <v>0</v>
      </c>
      <c r="H3" s="5">
        <v>140</v>
      </c>
      <c r="I3" s="14">
        <v>100</v>
      </c>
      <c r="J3" s="2">
        <v>0</v>
      </c>
      <c r="K3" s="2">
        <v>140</v>
      </c>
      <c r="L3" s="5">
        <v>175</v>
      </c>
      <c r="M3" s="6">
        <f>SUM(E3:L3)</f>
        <v>555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ca="1">IF(D3=3,N3,O3)</f>
        <v>0</v>
      </c>
      <c r="Q3" s="6" cm="1">
        <f t="array" ref="Q3">IFERROR(SUM(LARGE(E3:L3,{1,2,3,4})),0)</f>
        <v>555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55000000000000004">
      <c r="A4" s="17">
        <v>2</v>
      </c>
      <c r="B4" s="1" t="s">
        <v>179</v>
      </c>
      <c r="C4" s="4" t="s">
        <v>9</v>
      </c>
      <c r="D4" s="5">
        <v>3</v>
      </c>
      <c r="E4" s="5">
        <f>IFERROR(VLOOKUP(Table_11[[#This Row],[L3 Event1]],Table16[#All],2,FALSE),0)</f>
        <v>0</v>
      </c>
      <c r="F4" s="5">
        <f>IFERROR(VLOOKUP(Table_11[[#This Row],[L3 Event2]],Table16[#All],2,FALSE),0)</f>
        <v>0</v>
      </c>
      <c r="G4" s="5">
        <f>IFERROR(VLOOKUP(Table_11[[#This Row],[L3 Event3]],Table16[#All],2,FALSE),0)</f>
        <v>0</v>
      </c>
      <c r="H4" s="5">
        <v>100</v>
      </c>
      <c r="I4" s="14">
        <v>140</v>
      </c>
      <c r="J4" s="2">
        <v>140</v>
      </c>
      <c r="K4" s="2">
        <v>0</v>
      </c>
      <c r="L4" s="5">
        <v>0</v>
      </c>
      <c r="M4" s="6">
        <f>SUM(E4:L4)</f>
        <v>380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380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55000000000000004">
      <c r="A5" s="17">
        <v>3</v>
      </c>
      <c r="B5" s="9" t="s">
        <v>180</v>
      </c>
      <c r="C5" s="8" t="s">
        <v>9</v>
      </c>
      <c r="D5" s="5">
        <v>3</v>
      </c>
      <c r="E5" s="5">
        <f>IFERROR(VLOOKUP(Table_11[[#This Row],[L3 Event1]],Table16[#All],2,FALSE),0)</f>
        <v>0</v>
      </c>
      <c r="F5" s="5">
        <f>IFERROR(VLOOKUP(Table_11[[#This Row],[L3 Event2]],Table16[#All],2,FALSE),0)</f>
        <v>0</v>
      </c>
      <c r="G5" s="5">
        <f>IFERROR(VLOOKUP(Table_11[[#This Row],[L3 Event3]],Table16[#All],2,FALSE),0)</f>
        <v>0</v>
      </c>
      <c r="H5" s="5">
        <v>70</v>
      </c>
      <c r="I5" s="14">
        <v>70</v>
      </c>
      <c r="J5" s="2">
        <v>100</v>
      </c>
      <c r="K5" s="2">
        <v>0</v>
      </c>
      <c r="L5" s="5">
        <v>125</v>
      </c>
      <c r="M5" s="6">
        <f>SUM(E5:L5)</f>
        <v>365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ca="1">IF(D5=3,N5,O5)</f>
        <v>0</v>
      </c>
      <c r="Q5" s="6" cm="1">
        <f t="array" ref="Q5">IFERROR(SUM(LARGE(E5:L5,{1,2,3,4})),0)</f>
        <v>365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55000000000000004">
      <c r="A6" s="17">
        <v>4</v>
      </c>
      <c r="B6" s="4" t="s">
        <v>181</v>
      </c>
      <c r="C6" s="8" t="s">
        <v>9</v>
      </c>
      <c r="D6" s="5">
        <v>3</v>
      </c>
      <c r="E6" s="5">
        <f>IFERROR(VLOOKUP(Table_11[[#This Row],[L3 Event1]],Table16[#All],2,FALSE),0)</f>
        <v>0</v>
      </c>
      <c r="F6" s="5">
        <f>IFERROR(VLOOKUP(Table_11[[#This Row],[L3 Event2]],Table16[#All],2,FALSE),0)</f>
        <v>0</v>
      </c>
      <c r="G6" s="5">
        <f>IFERROR(VLOOKUP(Table_11[[#This Row],[L3 Event3]],Table16[#All],2,FALSE),0)</f>
        <v>0</v>
      </c>
      <c r="H6" s="5">
        <v>50</v>
      </c>
      <c r="I6" s="14">
        <v>0</v>
      </c>
      <c r="J6" s="5">
        <v>70</v>
      </c>
      <c r="K6" s="5">
        <v>100</v>
      </c>
      <c r="L6" s="5">
        <v>90</v>
      </c>
      <c r="M6" s="6">
        <f>SUM(E6:L6)</f>
        <v>310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310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55000000000000004">
      <c r="A7" s="17">
        <v>5</v>
      </c>
      <c r="B7" s="9" t="s">
        <v>182</v>
      </c>
      <c r="C7" s="8" t="s">
        <v>9</v>
      </c>
      <c r="D7" s="5">
        <v>3</v>
      </c>
      <c r="E7" s="5">
        <f>IFERROR(VLOOKUP(Table_11[[#This Row],[L3 Event1]],Table16[#All],2,FALSE),0)</f>
        <v>0</v>
      </c>
      <c r="F7" s="5">
        <f>IFERROR(VLOOKUP(Table_11[[#This Row],[L3 Event2]],Table16[#All],2,FALSE),0)</f>
        <v>0</v>
      </c>
      <c r="G7" s="5">
        <f>IFERROR(VLOOKUP(Table_11[[#This Row],[L3 Event3]],Table16[#All],2,FALSE),0)</f>
        <v>0</v>
      </c>
      <c r="H7" s="5">
        <v>0</v>
      </c>
      <c r="I7" s="14">
        <v>0</v>
      </c>
      <c r="J7" s="2">
        <v>50</v>
      </c>
      <c r="K7" s="2">
        <v>70</v>
      </c>
      <c r="L7" s="5">
        <v>60</v>
      </c>
      <c r="M7" s="6">
        <f>SUM(E7:L7)</f>
        <v>180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180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55000000000000004">
      <c r="A8" s="17">
        <v>6</v>
      </c>
      <c r="B8" s="9" t="s">
        <v>184</v>
      </c>
      <c r="C8" s="8" t="s">
        <v>9</v>
      </c>
      <c r="D8" s="5">
        <v>3</v>
      </c>
      <c r="E8" s="5">
        <f>IFERROR(VLOOKUP(Table_11[[#This Row],[L3 Event1]],Table16[#All],2,FALSE),0)</f>
        <v>0</v>
      </c>
      <c r="F8" s="5">
        <f>IFERROR(VLOOKUP(Table_11[[#This Row],[L3 Event2]],Table16[#All],2,FALSE),0)</f>
        <v>0</v>
      </c>
      <c r="G8" s="5">
        <f>IFERROR(VLOOKUP(Table_11[[#This Row],[L3 Event3]],Table16[#All],2,FALSE),0)</f>
        <v>0</v>
      </c>
      <c r="H8" s="5">
        <v>35</v>
      </c>
      <c r="I8" s="14">
        <v>0</v>
      </c>
      <c r="J8" s="2">
        <v>45</v>
      </c>
      <c r="K8" s="2">
        <v>0</v>
      </c>
      <c r="L8" s="5">
        <v>65</v>
      </c>
      <c r="M8" s="6">
        <f>SUM(E8:L8)</f>
        <v>145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ca="1">IF(D8=3,N8,O8)</f>
        <v>0</v>
      </c>
      <c r="Q8" s="6" cm="1">
        <f t="array" ref="Q8">IFERROR(SUM(LARGE(E8:L8,{1,2,3,4})),0)</f>
        <v>145</v>
      </c>
      <c r="R8" s="51"/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55000000000000004">
      <c r="A9" s="17">
        <v>7</v>
      </c>
      <c r="B9" s="1" t="s">
        <v>183</v>
      </c>
      <c r="C9" s="8" t="s">
        <v>9</v>
      </c>
      <c r="D9" s="5">
        <v>3</v>
      </c>
      <c r="E9" s="5">
        <f>IFERROR(VLOOKUP(Table_11[[#This Row],[L3 Event1]],Table16[#All],2,FALSE),0)</f>
        <v>0</v>
      </c>
      <c r="F9" s="5">
        <f>IFERROR(VLOOKUP(Table_11[[#This Row],[L3 Event2]],Table16[#All],2,FALSE),0)</f>
        <v>0</v>
      </c>
      <c r="G9" s="5">
        <f>IFERROR(VLOOKUP(Table_11[[#This Row],[L3 Event3]],Table16[#All],2,FALSE),0)</f>
        <v>0</v>
      </c>
      <c r="H9" s="5">
        <v>45</v>
      </c>
      <c r="I9" s="14">
        <v>50</v>
      </c>
      <c r="J9" s="2">
        <v>0</v>
      </c>
      <c r="K9" s="2">
        <v>0</v>
      </c>
      <c r="L9" s="5">
        <v>0</v>
      </c>
      <c r="M9" s="6">
        <f>SUM(E9:L9)</f>
        <v>95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ca="1">IF(D9=3,N9,O9)</f>
        <v>0</v>
      </c>
      <c r="Q9" s="6" cm="1">
        <f t="array" ref="Q9">IFERROR(SUM(LARGE(E9:L9,{1,2,3,4})),0)</f>
        <v>95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55000000000000004">
      <c r="A10" s="17">
        <v>8</v>
      </c>
      <c r="B10" s="16" t="s">
        <v>264</v>
      </c>
      <c r="C10" s="8" t="s">
        <v>9</v>
      </c>
      <c r="D10" s="5">
        <v>3</v>
      </c>
      <c r="E10" s="5">
        <f>IFERROR(VLOOKUP(Table_11[[#This Row],[L3 Event1]],Table16[#All],2,FALSE),0)</f>
        <v>0</v>
      </c>
      <c r="F10" s="5">
        <f>IFERROR(VLOOKUP(Table_11[[#This Row],[L3 Event2]],Table16[#All],2,FALSE),0)</f>
        <v>50</v>
      </c>
      <c r="G10" s="5">
        <f>IFERROR(VLOOKUP(Table_11[[#This Row],[L3 Event3]],Table16[#All],2,FALSE),0)</f>
        <v>0</v>
      </c>
      <c r="H10" s="5">
        <v>0</v>
      </c>
      <c r="I10" s="10">
        <v>0</v>
      </c>
      <c r="J10" s="5">
        <v>0</v>
      </c>
      <c r="K10" s="5">
        <v>0</v>
      </c>
      <c r="L10" s="5">
        <v>0</v>
      </c>
      <c r="M10" s="6">
        <f>SUM(E10:L10)</f>
        <v>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50</v>
      </c>
      <c r="O10" s="5" cm="1">
        <f t="array" aca="1" ref="O10" ca="1">IFERROR(SUM(LARGE(OFFSET(E10,0,0,1,'points tables'!$G$2),{1,2})/2*3),(IFERROR(SUM(LARGE(OFFSET(E10,0,0,1,'points tables'!$G$2),{1})/2*3),0)))</f>
        <v>75</v>
      </c>
      <c r="P10" s="7">
        <f ca="1">IF(D10=3,N10,O10)</f>
        <v>50</v>
      </c>
      <c r="Q10" s="6" cm="1">
        <f t="array" ref="Q10">IFERROR(SUM(LARGE(E10:L10,{1,2,3,4})),0)</f>
        <v>50</v>
      </c>
      <c r="R10" s="6"/>
      <c r="S10" s="53">
        <v>1</v>
      </c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55000000000000004">
      <c r="A11" s="17">
        <v>9</v>
      </c>
      <c r="B11" s="16" t="s">
        <v>232</v>
      </c>
      <c r="C11" s="8" t="s">
        <v>9</v>
      </c>
      <c r="D11" s="5">
        <v>3</v>
      </c>
      <c r="E11" s="5">
        <f>IFERROR(VLOOKUP(Table_11[[#This Row],[L3 Event1]],Table16[#All],2,FALSE),0)</f>
        <v>0</v>
      </c>
      <c r="F11" s="5">
        <f>IFERROR(VLOOKUP(Table_11[[#This Row],[L3 Event2]],Table16[#All],2,FALSE),0)</f>
        <v>0</v>
      </c>
      <c r="G11" s="5">
        <f>IFERROR(VLOOKUP(Table_11[[#This Row],[L3 Event3]],Table16[#All],2,FALSE),0)</f>
        <v>0</v>
      </c>
      <c r="H11" s="5">
        <v>0</v>
      </c>
      <c r="I11" s="10">
        <v>0</v>
      </c>
      <c r="J11" s="5">
        <v>0</v>
      </c>
      <c r="K11" s="5">
        <v>0</v>
      </c>
      <c r="L11" s="5">
        <v>45</v>
      </c>
      <c r="M11" s="6">
        <f>SUM(E11:L11)</f>
        <v>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ca="1">IF(D11=3,N11,O11)</f>
        <v>0</v>
      </c>
      <c r="Q11" s="6" cm="1">
        <f t="array" ref="Q11">IFERROR(SUM(LARGE(E11:L11,{1,2,3,4})),0)</f>
        <v>45</v>
      </c>
      <c r="R11" s="6"/>
      <c r="S11" s="53"/>
      <c r="T11" s="5"/>
      <c r="U11" s="5"/>
      <c r="V11" s="5"/>
      <c r="W11" s="5"/>
      <c r="X11" s="5"/>
      <c r="Y11" s="5"/>
      <c r="Z11" s="8"/>
      <c r="AA11" s="8"/>
      <c r="AB11" s="8"/>
      <c r="AC11" s="8"/>
    </row>
    <row r="12" spans="1:29" ht="18.75" customHeight="1" x14ac:dyDescent="0.55000000000000004">
      <c r="A12" s="17">
        <v>10</v>
      </c>
      <c r="B12" s="16" t="s">
        <v>185</v>
      </c>
      <c r="C12" s="8" t="s">
        <v>9</v>
      </c>
      <c r="D12" s="5">
        <v>3</v>
      </c>
      <c r="E12" s="5">
        <f>IFERROR(VLOOKUP(Table_11[[#This Row],[L3 Event1]],Table16[#All],2,FALSE),0)</f>
        <v>0</v>
      </c>
      <c r="F12" s="5">
        <f>IFERROR(VLOOKUP(Table_11[[#This Row],[L3 Event2]],Table16[#All],2,FALSE),0)</f>
        <v>0</v>
      </c>
      <c r="G12" s="5">
        <f>IFERROR(VLOOKUP(Table_11[[#This Row],[L3 Event3]],Table16[#All],2,FALSE),0)</f>
        <v>0</v>
      </c>
      <c r="H12" s="5">
        <v>35</v>
      </c>
      <c r="I12" s="10">
        <v>0</v>
      </c>
      <c r="J12" s="5">
        <v>0</v>
      </c>
      <c r="K12" s="5">
        <v>0</v>
      </c>
      <c r="L12" s="5">
        <v>0</v>
      </c>
      <c r="M12" s="6">
        <f>SUM(E12:L12)</f>
        <v>35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ca="1">IF(D12=3,N12,O12)</f>
        <v>0</v>
      </c>
      <c r="Q12" s="6" cm="1">
        <f t="array" ref="Q12">IFERROR(SUM(LARGE(E12:L12,{1,2,3,4})),0)</f>
        <v>35</v>
      </c>
      <c r="R12" s="6"/>
      <c r="S12" s="53"/>
      <c r="T12" s="5"/>
      <c r="U12" s="5"/>
      <c r="V12" s="5"/>
      <c r="W12" s="5"/>
      <c r="X12" s="5"/>
      <c r="Y12" s="5"/>
      <c r="Z12" s="8"/>
      <c r="AA12" s="8"/>
      <c r="AB12" s="8"/>
      <c r="AC12" s="8"/>
    </row>
    <row r="13" spans="1:29" ht="18.75" customHeight="1" x14ac:dyDescent="0.55000000000000004">
      <c r="A13" s="17">
        <v>11</v>
      </c>
      <c r="B13" s="16"/>
      <c r="C13" s="8" t="s">
        <v>9</v>
      </c>
      <c r="D13" s="5">
        <v>3</v>
      </c>
      <c r="E13" s="5">
        <f>IFERROR(VLOOKUP(Table_11[[#This Row],[L3 Event1]],Table16[#All],2,FALSE),0)</f>
        <v>0</v>
      </c>
      <c r="F13" s="5">
        <f>IFERROR(VLOOKUP(Table_11[[#This Row],[L3 Event2]],Table16[#All],2,FALSE),0)</f>
        <v>0</v>
      </c>
      <c r="G13" s="5">
        <f>IFERROR(VLOOKUP(Table_11[[#This Row],[L3 Event3]],Table16[#All],2,FALSE),0)</f>
        <v>0</v>
      </c>
      <c r="H13" s="5">
        <v>0</v>
      </c>
      <c r="I13" s="10">
        <v>0</v>
      </c>
      <c r="J13" s="5">
        <v>0</v>
      </c>
      <c r="K13" s="5">
        <v>0</v>
      </c>
      <c r="L13" s="5">
        <v>0</v>
      </c>
      <c r="M13" s="6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ca="1">IF(D13=3,N13,O13)</f>
        <v>0</v>
      </c>
      <c r="Q13" s="6" cm="1">
        <f t="array" ref="Q13">IFERROR(SUM(LARGE(E13:L13,{1,2,3,4})),0)</f>
        <v>0</v>
      </c>
      <c r="R13" s="6"/>
      <c r="S13" s="53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55000000000000004">
      <c r="A14" s="17">
        <v>12</v>
      </c>
      <c r="B14" s="16"/>
      <c r="C14" s="8" t="s">
        <v>9</v>
      </c>
      <c r="D14" s="5">
        <v>3</v>
      </c>
      <c r="E14" s="5">
        <f>IFERROR(VLOOKUP(Table_11[[#This Row],[L3 Event1]],Table16[#All],2,FALSE),0)</f>
        <v>0</v>
      </c>
      <c r="F14" s="5">
        <f>IFERROR(VLOOKUP(Table_11[[#This Row],[L3 Event2]],Table16[#All],2,FALSE),0)</f>
        <v>0</v>
      </c>
      <c r="G14" s="5">
        <f>IFERROR(VLOOKUP(Table_11[[#This Row],[L3 Event3]],Table16[#All],2,FALSE),0)</f>
        <v>0</v>
      </c>
      <c r="H14" s="5">
        <v>0</v>
      </c>
      <c r="I14" s="10">
        <v>0</v>
      </c>
      <c r="J14" s="5">
        <v>0</v>
      </c>
      <c r="K14" s="5">
        <v>0</v>
      </c>
      <c r="L14" s="5">
        <v>0</v>
      </c>
      <c r="M14" s="6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ca="1">IF(D14=3,N14,O14)</f>
        <v>0</v>
      </c>
      <c r="Q14" s="6" cm="1">
        <f t="array" ref="Q14">IFERROR(SUM(LARGE(E14:L14,{1,2,3,4})),0)</f>
        <v>0</v>
      </c>
      <c r="R14" s="6"/>
      <c r="S14" s="53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55000000000000004">
      <c r="A15" s="17">
        <v>13</v>
      </c>
      <c r="B15" s="41"/>
      <c r="C15" s="8" t="s">
        <v>9</v>
      </c>
      <c r="D15" s="5">
        <v>3</v>
      </c>
      <c r="E15" s="5">
        <f>IFERROR(VLOOKUP(Table_11[[#This Row],[L3 Event1]],Table16[#All],2,FALSE),0)</f>
        <v>0</v>
      </c>
      <c r="F15" s="5">
        <f>IFERROR(VLOOKUP(Table_11[[#This Row],[L3 Event2]],Table16[#All],2,FALSE),0)</f>
        <v>0</v>
      </c>
      <c r="G15" s="5">
        <f>IFERROR(VLOOKUP(Table_11[[#This Row],[L3 Event3]],Table16[#All],2,FALSE),0)</f>
        <v>0</v>
      </c>
      <c r="H15" s="5">
        <v>0</v>
      </c>
      <c r="I15" s="10">
        <v>0</v>
      </c>
      <c r="J15" s="5">
        <v>0</v>
      </c>
      <c r="K15" s="5">
        <v>0</v>
      </c>
      <c r="L15" s="5">
        <v>0</v>
      </c>
      <c r="M15" s="3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36">
        <f ca="1">IF(D15=3,N15,O15)</f>
        <v>0</v>
      </c>
      <c r="Q15" s="35" cm="1">
        <f t="array" ref="Q15">IFERROR(SUM(LARGE(E15:L15,{1,2,3,4})),0)</f>
        <v>0</v>
      </c>
      <c r="R15" s="6"/>
      <c r="S15" s="53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55000000000000004">
      <c r="A16" s="8"/>
      <c r="B16" s="4" t="s">
        <v>26</v>
      </c>
      <c r="C16" s="8" t="s">
        <v>27</v>
      </c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6"/>
      <c r="P16" s="5"/>
      <c r="Q16" s="5"/>
      <c r="R16" s="6"/>
      <c r="S16" s="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55000000000000004">
      <c r="A17" s="8"/>
      <c r="B17" s="8"/>
      <c r="C17" s="8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55000000000000004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55000000000000004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55000000000000004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55000000000000004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55000000000000004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55000000000000004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55000000000000004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55000000000000004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55000000000000004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55000000000000004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55000000000000004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55000000000000004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55000000000000004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55000000000000004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55000000000000004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55000000000000004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55000000000000004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55000000000000004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55000000000000004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55000000000000004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55000000000000004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55000000000000004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55000000000000004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55000000000000004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55000000000000004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55000000000000004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55000000000000004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55000000000000004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55000000000000004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55000000000000004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55000000000000004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55000000000000004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55000000000000004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55000000000000004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55000000000000004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55000000000000004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55000000000000004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55000000000000004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55000000000000004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55000000000000004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55000000000000004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55000000000000004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55000000000000004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55000000000000004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55000000000000004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55000000000000004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55000000000000004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55000000000000004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55000000000000004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55000000000000004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55000000000000004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55000000000000004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55000000000000004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55000000000000004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55000000000000004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55000000000000004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55000000000000004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55000000000000004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55000000000000004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55000000000000004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55000000000000004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55000000000000004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55000000000000004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55000000000000004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55000000000000004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55000000000000004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55000000000000004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55000000000000004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55000000000000004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55000000000000004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55000000000000004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55000000000000004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55000000000000004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55000000000000004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55000000000000004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55000000000000004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55000000000000004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55000000000000004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55000000000000004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55000000000000004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55000000000000004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55000000000000004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55000000000000004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55000000000000004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55000000000000004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55000000000000004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55000000000000004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55000000000000004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55000000000000004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55000000000000004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55000000000000004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55000000000000004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55000000000000004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55000000000000004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55000000000000004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55000000000000004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55000000000000004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55000000000000004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55000000000000004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55000000000000004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55000000000000004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55000000000000004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55000000000000004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55000000000000004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55000000000000004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55000000000000004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55000000000000004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55000000000000004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55000000000000004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55000000000000004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55000000000000004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55000000000000004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55000000000000004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55000000000000004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55000000000000004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55000000000000004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55000000000000004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55000000000000004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55000000000000004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55000000000000004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55000000000000004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55000000000000004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55000000000000004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55000000000000004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55000000000000004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55000000000000004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55000000000000004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55000000000000004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55000000000000004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55000000000000004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55000000000000004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55000000000000004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55000000000000004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55000000000000004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55000000000000004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55000000000000004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55000000000000004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55000000000000004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55000000000000004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55000000000000004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55000000000000004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55000000000000004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55000000000000004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55000000000000004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55000000000000004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55000000000000004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55000000000000004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55000000000000004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55000000000000004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55000000000000004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55000000000000004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55000000000000004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55000000000000004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55000000000000004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55000000000000004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55000000000000004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55000000000000004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55000000000000004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55000000000000004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55000000000000004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55000000000000004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55000000000000004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55000000000000004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55000000000000004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55000000000000004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55000000000000004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55000000000000004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55000000000000004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55000000000000004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55000000000000004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55000000000000004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55000000000000004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55000000000000004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55000000000000004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55000000000000004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55000000000000004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55000000000000004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55000000000000004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55000000000000004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55000000000000004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55000000000000004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55000000000000004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55000000000000004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55000000000000004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55000000000000004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55000000000000004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55000000000000004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55000000000000004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55000000000000004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55000000000000004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55000000000000004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55000000000000004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55000000000000004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55000000000000004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55000000000000004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55000000000000004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55000000000000004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55000000000000004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55000000000000004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55000000000000004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55000000000000004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55000000000000004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55000000000000004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55000000000000004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5.75" customHeight="1" x14ac:dyDescent="0.4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5"/>
      <c r="S222" s="5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4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4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4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4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4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4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4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4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4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4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1"/>
  <sheetViews>
    <sheetView tabSelected="1" workbookViewId="0">
      <pane xSplit="2" ySplit="2" topLeftCell="M3" activePane="bottomRight" state="frozen"/>
      <selection pane="topRight" activeCell="C1" sqref="C1"/>
      <selection pane="bottomLeft" activeCell="A2" sqref="A2"/>
      <selection pane="bottomRight" activeCell="B26" sqref="B26"/>
    </sheetView>
  </sheetViews>
  <sheetFormatPr defaultColWidth="14.3984375" defaultRowHeight="15" customHeight="1" x14ac:dyDescent="0.45"/>
  <cols>
    <col min="1" max="1" width="9.1328125" customWidth="1"/>
    <col min="2" max="2" width="23" customWidth="1"/>
    <col min="3" max="3" width="17.265625" customWidth="1"/>
    <col min="4" max="4" width="18.265625" hidden="1" customWidth="1"/>
    <col min="5" max="6" width="13.59765625" customWidth="1"/>
    <col min="7" max="7" width="16.265625" customWidth="1"/>
    <col min="8" max="8" width="16.3984375" customWidth="1"/>
    <col min="9" max="9" width="16" customWidth="1"/>
    <col min="11" max="11" width="16.59765625" customWidth="1"/>
    <col min="12" max="12" width="14.59765625" customWidth="1"/>
    <col min="13" max="13" width="14" customWidth="1"/>
    <col min="14" max="14" width="20.3984375" hidden="1" customWidth="1"/>
    <col min="15" max="15" width="17.86328125" hidden="1" customWidth="1"/>
    <col min="16" max="16" width="19.265625" customWidth="1"/>
    <col min="17" max="17" width="18.265625" customWidth="1"/>
    <col min="18" max="18" width="10.59765625" customWidth="1"/>
    <col min="19" max="19" width="13" customWidth="1"/>
    <col min="20" max="25" width="10.59765625" customWidth="1"/>
    <col min="26" max="29" width="9.132812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8" t="s">
        <v>186</v>
      </c>
      <c r="C3" s="8" t="s">
        <v>9</v>
      </c>
      <c r="D3" s="5">
        <v>3</v>
      </c>
      <c r="E3" s="5">
        <f>IFERROR(VLOOKUP(Table_12[[#This Row],[L3 Event1]],Table16[#All],2,FALSE),0)</f>
        <v>50</v>
      </c>
      <c r="F3" s="5">
        <f>IFERROR(VLOOKUP(Table_12[[#This Row],[L3 Event2]],Table16[#All],2,FALSE),0)</f>
        <v>0</v>
      </c>
      <c r="G3" s="5">
        <f>IFERROR(VLOOKUP(Table_12[[#This Row],[L3 Event3]],Table16[#All],2,FALSE),0)</f>
        <v>0</v>
      </c>
      <c r="H3" s="5">
        <v>0</v>
      </c>
      <c r="I3" s="10">
        <v>140</v>
      </c>
      <c r="J3" s="2">
        <v>140</v>
      </c>
      <c r="K3" s="2">
        <v>100</v>
      </c>
      <c r="L3" s="5">
        <v>175</v>
      </c>
      <c r="M3" s="6">
        <f>SUM(E3:L3)</f>
        <v>605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50</v>
      </c>
      <c r="O3" s="5" cm="1">
        <f t="array" aca="1" ref="O3" ca="1">IFERROR(SUM(LARGE(OFFSET(E3,0,0,1,'points tables'!$G$2),{1,2})/2*3),(IFERROR(SUM(LARGE(OFFSET(E3,0,0,1,'points tables'!$G$2),{1})/2*3),0)))</f>
        <v>75</v>
      </c>
      <c r="P3" s="7">
        <f ca="1">IF(D3=3,N3,O3)</f>
        <v>50</v>
      </c>
      <c r="Q3" s="6" cm="1">
        <f t="array" ref="Q3">IFERROR(SUM(LARGE(E3:L3,{1,2,3,4})),0)</f>
        <v>555</v>
      </c>
      <c r="R3" s="51">
        <v>1</v>
      </c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55000000000000004">
      <c r="A4" s="3">
        <v>2</v>
      </c>
      <c r="B4" s="1" t="s">
        <v>187</v>
      </c>
      <c r="C4" s="8" t="s">
        <v>9</v>
      </c>
      <c r="D4" s="5">
        <v>3</v>
      </c>
      <c r="E4" s="5">
        <f>IFERROR(VLOOKUP(Table_12[[#This Row],[L3 Event1]],Table16[#All],2,FALSE),0)</f>
        <v>0</v>
      </c>
      <c r="F4" s="5">
        <f>IFERROR(VLOOKUP(Table_12[[#This Row],[L3 Event2]],Table16[#All],2,FALSE),0)</f>
        <v>0</v>
      </c>
      <c r="G4" s="5">
        <f>IFERROR(VLOOKUP(Table_12[[#This Row],[L3 Event3]],Table16[#All],2,FALSE),0)</f>
        <v>0</v>
      </c>
      <c r="H4" s="5">
        <v>100</v>
      </c>
      <c r="I4" s="14">
        <v>100</v>
      </c>
      <c r="J4" s="2">
        <v>70</v>
      </c>
      <c r="K4" s="2">
        <v>70</v>
      </c>
      <c r="L4" s="5">
        <v>65</v>
      </c>
      <c r="M4" s="6">
        <f>SUM(E4:L4)</f>
        <v>405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340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55000000000000004">
      <c r="A5" s="3">
        <v>3</v>
      </c>
      <c r="B5" s="1" t="s">
        <v>192</v>
      </c>
      <c r="C5" s="8" t="s">
        <v>9</v>
      </c>
      <c r="D5" s="5">
        <v>3</v>
      </c>
      <c r="E5" s="5">
        <f>IFERROR(VLOOKUP(Table_12[[#This Row],[L3 Event1]],Table16[#All],2,FALSE),0)</f>
        <v>0</v>
      </c>
      <c r="F5" s="5">
        <f>IFERROR(VLOOKUP(Table_12[[#This Row],[L3 Event2]],Table16[#All],2,FALSE),0)</f>
        <v>0</v>
      </c>
      <c r="G5" s="5">
        <f>IFERROR(VLOOKUP(Table_12[[#This Row],[L3 Event3]],Table16[#All],2,FALSE),0)</f>
        <v>0</v>
      </c>
      <c r="H5" s="5">
        <v>70</v>
      </c>
      <c r="I5" s="14">
        <v>70</v>
      </c>
      <c r="J5" s="2">
        <v>45</v>
      </c>
      <c r="K5" s="2">
        <v>0</v>
      </c>
      <c r="L5" s="5">
        <v>125</v>
      </c>
      <c r="M5" s="6">
        <f>SUM(E5:L5)</f>
        <v>310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ca="1">IF(D5=3,N5,O5)</f>
        <v>0</v>
      </c>
      <c r="Q5" s="6" cm="1">
        <f t="array" ref="Q5">IFERROR(SUM(LARGE(E5:L5,{1,2,3,4})),0)</f>
        <v>310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55000000000000004">
      <c r="A6" s="3">
        <v>4</v>
      </c>
      <c r="B6" s="27" t="s">
        <v>188</v>
      </c>
      <c r="C6" s="27" t="s">
        <v>9</v>
      </c>
      <c r="D6" s="10">
        <v>3</v>
      </c>
      <c r="E6" s="5">
        <f>IFERROR(VLOOKUP(Table_12[[#This Row],[L3 Event1]],Table16[#All],2,FALSE),0)</f>
        <v>0</v>
      </c>
      <c r="F6" s="5">
        <f>IFERROR(VLOOKUP(Table_12[[#This Row],[L3 Event2]],Table16[#All],2,FALSE),0)</f>
        <v>0</v>
      </c>
      <c r="G6" s="5">
        <f>IFERROR(VLOOKUP(Table_12[[#This Row],[L3 Event3]],Table16[#All],2,FALSE),0)</f>
        <v>0</v>
      </c>
      <c r="H6" s="10">
        <v>45</v>
      </c>
      <c r="I6" s="14">
        <v>20</v>
      </c>
      <c r="J6" s="14">
        <v>100</v>
      </c>
      <c r="K6" s="2">
        <v>140</v>
      </c>
      <c r="L6" s="5">
        <v>0</v>
      </c>
      <c r="M6" s="6">
        <f>SUM(E6:L6)</f>
        <v>305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305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55000000000000004">
      <c r="A7" s="3">
        <v>5</v>
      </c>
      <c r="B7" s="27" t="s">
        <v>191</v>
      </c>
      <c r="C7" s="27" t="s">
        <v>9</v>
      </c>
      <c r="D7" s="10">
        <v>3</v>
      </c>
      <c r="E7" s="5">
        <f>IFERROR(VLOOKUP(Table_12[[#This Row],[L3 Event1]],Table16[#All],2,FALSE),0)</f>
        <v>0</v>
      </c>
      <c r="F7" s="5">
        <f>IFERROR(VLOOKUP(Table_12[[#This Row],[L3 Event2]],Table16[#All],2,FALSE),0)</f>
        <v>0</v>
      </c>
      <c r="G7" s="5">
        <f>IFERROR(VLOOKUP(Table_12[[#This Row],[L3 Event3]],Table16[#All],2,FALSE),0)</f>
        <v>0</v>
      </c>
      <c r="H7" s="10">
        <v>140</v>
      </c>
      <c r="I7" s="14">
        <v>45</v>
      </c>
      <c r="J7" s="14">
        <v>0</v>
      </c>
      <c r="K7" s="2">
        <v>0</v>
      </c>
      <c r="L7" s="5">
        <v>90</v>
      </c>
      <c r="M7" s="6">
        <f>SUM(E7:L7)</f>
        <v>275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275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55000000000000004">
      <c r="A8" s="3">
        <v>6</v>
      </c>
      <c r="B8" s="23" t="s">
        <v>189</v>
      </c>
      <c r="C8" s="27" t="s">
        <v>9</v>
      </c>
      <c r="D8" s="10">
        <v>3</v>
      </c>
      <c r="E8" s="5">
        <f>IFERROR(VLOOKUP(Table_12[[#This Row],[L3 Event1]],Table16[#All],2,FALSE),0)</f>
        <v>0</v>
      </c>
      <c r="F8" s="5">
        <f>IFERROR(VLOOKUP(Table_12[[#This Row],[L3 Event2]],Table16[#All],2,FALSE),0)</f>
        <v>50</v>
      </c>
      <c r="G8" s="5">
        <f>IFERROR(VLOOKUP(Table_12[[#This Row],[L3 Event3]],Table16[#All],2,FALSE),0)</f>
        <v>50</v>
      </c>
      <c r="H8" s="10">
        <v>0</v>
      </c>
      <c r="I8" s="14">
        <v>50</v>
      </c>
      <c r="J8" s="14">
        <v>0</v>
      </c>
      <c r="K8" s="2">
        <v>50</v>
      </c>
      <c r="L8" s="5">
        <v>45</v>
      </c>
      <c r="M8" s="6">
        <f>SUM(E8:L8)</f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100</v>
      </c>
      <c r="O8" s="5" cm="1">
        <f t="array" aca="1" ref="O8" ca="1">IFERROR(SUM(LARGE(OFFSET(E8,0,0,1,'points tables'!$G$2),{1,2})/2*3),(IFERROR(SUM(LARGE(OFFSET(E8,0,0,1,'points tables'!$G$2),{1})/2*3),0)))</f>
        <v>150</v>
      </c>
      <c r="P8" s="7">
        <f ca="1">IF(D8=3,N8,O8)</f>
        <v>100</v>
      </c>
      <c r="Q8" s="6" cm="1">
        <f t="array" ref="Q8">IFERROR(SUM(LARGE(E8:L8,{1,2,3,4})),0)</f>
        <v>200</v>
      </c>
      <c r="R8" s="51"/>
      <c r="S8" s="51">
        <v>1</v>
      </c>
      <c r="T8" s="51">
        <v>1</v>
      </c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55000000000000004">
      <c r="A9" s="3">
        <v>7</v>
      </c>
      <c r="B9" s="23" t="s">
        <v>190</v>
      </c>
      <c r="C9" s="27" t="s">
        <v>9</v>
      </c>
      <c r="D9" s="10">
        <v>3</v>
      </c>
      <c r="E9" s="5">
        <f>IFERROR(VLOOKUP(Table_12[[#This Row],[L3 Event1]],Table16[#All],2,FALSE),0)</f>
        <v>35</v>
      </c>
      <c r="F9" s="5">
        <f>IFERROR(VLOOKUP(Table_12[[#This Row],[L3 Event2]],Table16[#All],2,FALSE),0)</f>
        <v>0</v>
      </c>
      <c r="G9" s="5">
        <f>IFERROR(VLOOKUP(Table_12[[#This Row],[L3 Event3]],Table16[#All],2,FALSE),0)</f>
        <v>0</v>
      </c>
      <c r="H9" s="10">
        <v>50</v>
      </c>
      <c r="I9" s="14">
        <v>30</v>
      </c>
      <c r="J9" s="14">
        <v>50</v>
      </c>
      <c r="K9" s="2">
        <v>35</v>
      </c>
      <c r="L9" s="5">
        <v>40</v>
      </c>
      <c r="M9" s="6">
        <f>SUM(E9:L9)</f>
        <v>240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35</v>
      </c>
      <c r="O9" s="5" cm="1">
        <f t="array" aca="1" ref="O9" ca="1">IFERROR(SUM(LARGE(OFFSET(E9,0,0,1,'points tables'!$G$2),{1,2})/2*3),(IFERROR(SUM(LARGE(OFFSET(E9,0,0,1,'points tables'!$G$2),{1})/2*3),0)))</f>
        <v>52.5</v>
      </c>
      <c r="P9" s="7">
        <f ca="1">IF(D9=3,N9,O9)</f>
        <v>35</v>
      </c>
      <c r="Q9" s="6" cm="1">
        <f t="array" ref="Q9">IFERROR(SUM(LARGE(E9:L9,{1,2,3,4})),0)</f>
        <v>175</v>
      </c>
      <c r="R9" s="51">
        <v>2</v>
      </c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55000000000000004">
      <c r="A10" s="3">
        <v>8</v>
      </c>
      <c r="B10" s="1" t="s">
        <v>195</v>
      </c>
      <c r="C10" s="8" t="s">
        <v>9</v>
      </c>
      <c r="D10" s="5">
        <v>3</v>
      </c>
      <c r="E10" s="5">
        <f>IFERROR(VLOOKUP(Table_12[[#This Row],[L3 Event1]],Table16[#All],2,FALSE),0)</f>
        <v>0</v>
      </c>
      <c r="F10" s="5">
        <f>IFERROR(VLOOKUP(Table_12[[#This Row],[L3 Event2]],Table16[#All],2,FALSE),0)</f>
        <v>0</v>
      </c>
      <c r="G10" s="5">
        <f>IFERROR(VLOOKUP(Table_12[[#This Row],[L3 Event3]],Table16[#All],2,FALSE),0)</f>
        <v>0</v>
      </c>
      <c r="H10" s="5">
        <v>20</v>
      </c>
      <c r="I10" s="14">
        <v>35</v>
      </c>
      <c r="J10" s="2">
        <v>25</v>
      </c>
      <c r="K10" s="2">
        <v>30</v>
      </c>
      <c r="L10" s="5">
        <v>60</v>
      </c>
      <c r="M10" s="6">
        <f>SUM(E10:L10)</f>
        <v>170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ca="1">IF(D10=3,N10,O10)</f>
        <v>0</v>
      </c>
      <c r="Q10" s="6" cm="1">
        <f t="array" ref="Q10">IFERROR(SUM(LARGE(E10:L10,{1,2,3,4})),0)</f>
        <v>150</v>
      </c>
      <c r="R10" s="51"/>
      <c r="S10" s="51"/>
      <c r="T10" s="51"/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55000000000000004">
      <c r="A11" s="3">
        <v>9</v>
      </c>
      <c r="B11" s="21" t="s">
        <v>193</v>
      </c>
      <c r="C11" s="8" t="s">
        <v>9</v>
      </c>
      <c r="D11" s="5">
        <v>3</v>
      </c>
      <c r="E11" s="5">
        <f>IFERROR(VLOOKUP(Table_12[[#This Row],[L3 Event1]],Table16[#All],2,FALSE),0)</f>
        <v>0</v>
      </c>
      <c r="F11" s="5">
        <f>IFERROR(VLOOKUP(Table_12[[#This Row],[L3 Event2]],Table16[#All],2,FALSE),0)</f>
        <v>0</v>
      </c>
      <c r="G11" s="5">
        <f>IFERROR(VLOOKUP(Table_12[[#This Row],[L3 Event3]],Table16[#All],2,FALSE),0)</f>
        <v>35</v>
      </c>
      <c r="H11" s="5">
        <v>30</v>
      </c>
      <c r="I11" s="14">
        <v>0</v>
      </c>
      <c r="J11" s="2">
        <v>35</v>
      </c>
      <c r="K11" s="2">
        <v>45</v>
      </c>
      <c r="L11" s="5">
        <v>30</v>
      </c>
      <c r="M11" s="6">
        <f>SUM(E11:L11)</f>
        <v>175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35</v>
      </c>
      <c r="O11" s="5" cm="1">
        <f t="array" aca="1" ref="O11" ca="1">IFERROR(SUM(LARGE(OFFSET(E11,0,0,1,'points tables'!$G$2),{1,2})/2*3),(IFERROR(SUM(LARGE(OFFSET(E11,0,0,1,'points tables'!$G$2),{1})/2*3),0)))</f>
        <v>52.5</v>
      </c>
      <c r="P11" s="7">
        <f ca="1">IF(D11=3,N11,O11)</f>
        <v>35</v>
      </c>
      <c r="Q11" s="6" cm="1">
        <f t="array" ref="Q11">IFERROR(SUM(LARGE(E11:L11,{1,2,3,4})),0)</f>
        <v>145</v>
      </c>
      <c r="R11" s="51"/>
      <c r="S11" s="51"/>
      <c r="T11" s="51">
        <v>2</v>
      </c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55000000000000004">
      <c r="A12" s="3">
        <v>10</v>
      </c>
      <c r="B12" s="1" t="s">
        <v>168</v>
      </c>
      <c r="C12" s="8" t="s">
        <v>9</v>
      </c>
      <c r="D12" s="5">
        <v>3</v>
      </c>
      <c r="E12" s="5">
        <f>IFERROR(VLOOKUP(Table_12[[#This Row],[L3 Event1]],Table16[#All],2,FALSE),0)</f>
        <v>0</v>
      </c>
      <c r="F12" s="5">
        <f>IFERROR(VLOOKUP(Table_12[[#This Row],[L3 Event2]],Table16[#All],2,FALSE),0)</f>
        <v>25</v>
      </c>
      <c r="G12" s="5">
        <f>IFERROR(VLOOKUP(Table_12[[#This Row],[L3 Event3]],Table16[#All],2,FALSE),0)</f>
        <v>0</v>
      </c>
      <c r="H12" s="5">
        <v>35</v>
      </c>
      <c r="I12" s="10">
        <v>35</v>
      </c>
      <c r="J12" s="2">
        <v>25</v>
      </c>
      <c r="K12" s="2">
        <v>30</v>
      </c>
      <c r="L12" s="5">
        <v>40</v>
      </c>
      <c r="M12" s="6">
        <f>SUM(E12:L12)</f>
        <v>190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25</v>
      </c>
      <c r="O12" s="5" cm="1">
        <f t="array" aca="1" ref="O12" ca="1">IFERROR(SUM(LARGE(OFFSET(E12,0,0,1,'points tables'!$G$2),{1,2})/2*3),(IFERROR(SUM(LARGE(OFFSET(E12,0,0,1,'points tables'!$G$2),{1})/2*3),0)))</f>
        <v>37.5</v>
      </c>
      <c r="P12" s="7">
        <f ca="1">IF(D12=3,N12,O12)</f>
        <v>25</v>
      </c>
      <c r="Q12" s="6" cm="1">
        <f t="array" ref="Q12">IFERROR(SUM(LARGE(E12:L12,{1,2,3,4})),0)</f>
        <v>140</v>
      </c>
      <c r="R12" s="51"/>
      <c r="S12" s="51">
        <v>3</v>
      </c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55000000000000004">
      <c r="A13" s="3">
        <v>11</v>
      </c>
      <c r="B13" s="66" t="s">
        <v>194</v>
      </c>
      <c r="C13" s="8" t="s">
        <v>9</v>
      </c>
      <c r="D13" s="5">
        <v>3</v>
      </c>
      <c r="E13" s="5">
        <f>IFERROR(VLOOKUP(Table_12[[#This Row],[L3 Event1]],Table16[#All],2,FALSE),0)</f>
        <v>0</v>
      </c>
      <c r="F13" s="5">
        <f>IFERROR(VLOOKUP(Table_12[[#This Row],[L3 Event2]],Table16[#All],2,FALSE),0)</f>
        <v>35</v>
      </c>
      <c r="G13" s="5">
        <f>IFERROR(VLOOKUP(Table_12[[#This Row],[L3 Event3]],Table16[#All],2,FALSE),0)</f>
        <v>25</v>
      </c>
      <c r="H13" s="5">
        <v>25</v>
      </c>
      <c r="I13" s="14">
        <v>25</v>
      </c>
      <c r="J13" s="2">
        <v>30</v>
      </c>
      <c r="K13" s="2">
        <v>25</v>
      </c>
      <c r="L13" s="5">
        <v>30</v>
      </c>
      <c r="M13" s="6">
        <f>SUM(E13:L13)</f>
        <v>195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60</v>
      </c>
      <c r="O13" s="5" cm="1">
        <f t="array" aca="1" ref="O13" ca="1">IFERROR(SUM(LARGE(OFFSET(E13,0,0,1,'points tables'!$G$2),{1,2})/2*3),(IFERROR(SUM(LARGE(OFFSET(E13,0,0,1,'points tables'!$G$2),{1})/2*3),0)))</f>
        <v>90</v>
      </c>
      <c r="P13" s="7">
        <f ca="1">IF(D13=3,N13,O13)</f>
        <v>60</v>
      </c>
      <c r="Q13" s="6" cm="1">
        <f t="array" ref="Q13">IFERROR(SUM(LARGE(E13:L13,{1,2,3,4})),0)</f>
        <v>120</v>
      </c>
      <c r="R13" s="51"/>
      <c r="S13" s="51">
        <v>2</v>
      </c>
      <c r="T13" s="51">
        <v>3</v>
      </c>
      <c r="U13" s="51"/>
      <c r="V13" s="51"/>
      <c r="W13" s="51"/>
      <c r="X13" s="51"/>
      <c r="Y13" s="51"/>
      <c r="Z13" s="8"/>
      <c r="AA13" s="8"/>
      <c r="AB13" s="8"/>
      <c r="AC13" s="8"/>
    </row>
    <row r="14" spans="1:29" ht="18.75" customHeight="1" x14ac:dyDescent="0.55000000000000004">
      <c r="A14" s="3">
        <v>12</v>
      </c>
      <c r="B14" s="66" t="s">
        <v>197</v>
      </c>
      <c r="C14" s="8" t="s">
        <v>9</v>
      </c>
      <c r="D14" s="5">
        <v>3</v>
      </c>
      <c r="E14" s="5">
        <f>IFERROR(VLOOKUP(Table_12[[#This Row],[L3 Event1]],Table16[#All],2,FALSE),0)</f>
        <v>0</v>
      </c>
      <c r="F14" s="5">
        <f>IFERROR(VLOOKUP(Table_12[[#This Row],[L3 Event2]],Table16[#All],2,FALSE),0)</f>
        <v>0</v>
      </c>
      <c r="G14" s="5">
        <f>IFERROR(VLOOKUP(Table_12[[#This Row],[L3 Event3]],Table16[#All],2,FALSE),0)</f>
        <v>0</v>
      </c>
      <c r="H14" s="5">
        <v>35</v>
      </c>
      <c r="I14" s="14">
        <v>10</v>
      </c>
      <c r="J14" s="2">
        <v>0</v>
      </c>
      <c r="K14" s="2">
        <v>0</v>
      </c>
      <c r="L14" s="2">
        <v>35</v>
      </c>
      <c r="M14" s="6">
        <f>SUM(E14:L14)</f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ca="1">IF(D14=3,N14,O14)</f>
        <v>0</v>
      </c>
      <c r="Q14" s="6" cm="1">
        <f t="array" ref="Q14">IFERROR(SUM(LARGE(E14:L14,{1,2,3,4})),0)</f>
        <v>80</v>
      </c>
      <c r="R14" s="51"/>
      <c r="S14" s="51"/>
      <c r="T14" s="51"/>
      <c r="U14" s="51"/>
      <c r="V14" s="51"/>
      <c r="W14" s="51"/>
      <c r="X14" s="51"/>
      <c r="Y14" s="51"/>
      <c r="Z14" s="8"/>
      <c r="AA14" s="8"/>
      <c r="AB14" s="8"/>
      <c r="AC14" s="8"/>
    </row>
    <row r="15" spans="1:29" ht="18.75" customHeight="1" x14ac:dyDescent="0.55000000000000004">
      <c r="A15" s="3">
        <v>13</v>
      </c>
      <c r="B15" s="66" t="s">
        <v>198</v>
      </c>
      <c r="C15" s="8" t="s">
        <v>9</v>
      </c>
      <c r="D15" s="5">
        <v>3</v>
      </c>
      <c r="E15" s="5">
        <f>IFERROR(VLOOKUP(Table_12[[#This Row],[L3 Event1]],Table16[#All],2,FALSE),0)</f>
        <v>0</v>
      </c>
      <c r="F15" s="5">
        <f>IFERROR(VLOOKUP(Table_12[[#This Row],[L3 Event2]],Table16[#All],2,FALSE),0)</f>
        <v>0</v>
      </c>
      <c r="G15" s="5">
        <f>IFERROR(VLOOKUP(Table_12[[#This Row],[L3 Event3]],Table16[#All],2,FALSE),0)</f>
        <v>0</v>
      </c>
      <c r="H15" s="5">
        <v>15</v>
      </c>
      <c r="I15" s="14">
        <v>15</v>
      </c>
      <c r="J15" s="2">
        <v>0</v>
      </c>
      <c r="K15" s="2">
        <v>0</v>
      </c>
      <c r="L15" s="2">
        <v>0</v>
      </c>
      <c r="M15" s="6">
        <f>SUM(E15:L15)</f>
        <v>30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ca="1">IF(D15=3,N15,O15)</f>
        <v>0</v>
      </c>
      <c r="Q15" s="6" cm="1">
        <f t="array" ref="Q15">IFERROR(SUM(LARGE(E15:L15,{1,2,3,4})),0)</f>
        <v>30</v>
      </c>
      <c r="R15" s="51"/>
      <c r="S15" s="51"/>
      <c r="T15" s="51"/>
      <c r="U15" s="51"/>
      <c r="V15" s="51"/>
      <c r="W15" s="51"/>
      <c r="X15" s="51"/>
      <c r="Y15" s="51"/>
      <c r="Z15" s="8"/>
      <c r="AA15" s="8"/>
      <c r="AB15" s="8"/>
      <c r="AC15" s="8"/>
    </row>
    <row r="16" spans="1:29" ht="18.75" customHeight="1" x14ac:dyDescent="0.55000000000000004">
      <c r="A16" s="3">
        <v>14</v>
      </c>
      <c r="B16" s="66" t="s">
        <v>205</v>
      </c>
      <c r="C16" s="8" t="s">
        <v>9</v>
      </c>
      <c r="D16" s="5">
        <v>3</v>
      </c>
      <c r="E16" s="5">
        <f>IFERROR(VLOOKUP(Table_12[[#This Row],[L3 Event1]],Table16[#All],2,FALSE),0)</f>
        <v>25</v>
      </c>
      <c r="F16" s="5">
        <f>IFERROR(VLOOKUP(Table_12[[#This Row],[L3 Event2]],Table16[#All],2,FALSE),0)</f>
        <v>0</v>
      </c>
      <c r="G16" s="5">
        <f>IFERROR(VLOOKUP(Table_12[[#This Row],[L3 Event3]],Table16[#All],2,FALSE),0)</f>
        <v>0</v>
      </c>
      <c r="H16" s="5">
        <v>0</v>
      </c>
      <c r="I16" s="14">
        <v>0</v>
      </c>
      <c r="J16" s="2">
        <v>0</v>
      </c>
      <c r="K16" s="2">
        <v>0</v>
      </c>
      <c r="L16" s="2">
        <v>0</v>
      </c>
      <c r="M16" s="6">
        <f>SUM(E16:L16)</f>
        <v>25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25</v>
      </c>
      <c r="O16" s="5" cm="1">
        <f t="array" aca="1" ref="O16" ca="1">IFERROR(SUM(LARGE(OFFSET(E16,0,0,1,'points tables'!$G$2),{1,2})/2*3),(IFERROR(SUM(LARGE(OFFSET(E16,0,0,1,'points tables'!$G$2),{1})/2*3),0)))</f>
        <v>37.5</v>
      </c>
      <c r="P16" s="7">
        <f ca="1">IF(D16=3,N16,O16)</f>
        <v>25</v>
      </c>
      <c r="Q16" s="6" cm="1">
        <f t="array" ref="Q16">IFERROR(SUM(LARGE(E16:L16,{1,2,3,4})),0)</f>
        <v>25</v>
      </c>
      <c r="R16" s="51">
        <v>3</v>
      </c>
      <c r="S16" s="51"/>
      <c r="T16" s="51"/>
      <c r="U16" s="51"/>
      <c r="V16" s="51"/>
      <c r="W16" s="51"/>
      <c r="X16" s="51"/>
      <c r="Y16" s="51"/>
      <c r="Z16" s="8"/>
      <c r="AA16" s="8"/>
      <c r="AB16" s="8"/>
      <c r="AC16" s="8"/>
    </row>
    <row r="17" spans="1:29" ht="18.75" customHeight="1" x14ac:dyDescent="0.55000000000000004">
      <c r="A17" s="3">
        <v>15</v>
      </c>
      <c r="B17" s="67" t="s">
        <v>172</v>
      </c>
      <c r="C17" s="8" t="s">
        <v>9</v>
      </c>
      <c r="D17" s="5">
        <v>3</v>
      </c>
      <c r="E17" s="5">
        <f>IFERROR(VLOOKUP(Table_12[[#This Row],[L3 Event1]],Table16[#All],2,FALSE),0)</f>
        <v>0</v>
      </c>
      <c r="F17" s="5">
        <f>IFERROR(VLOOKUP(Table_12[[#This Row],[L3 Event2]],Table16[#All],2,FALSE),0)</f>
        <v>0</v>
      </c>
      <c r="G17" s="5">
        <f>IFERROR(VLOOKUP(Table_12[[#This Row],[L3 Event3]],Table16[#All],2,FALSE),0)</f>
        <v>0</v>
      </c>
      <c r="H17" s="5">
        <v>20</v>
      </c>
      <c r="I17" s="14">
        <v>0</v>
      </c>
      <c r="J17" s="2">
        <v>0</v>
      </c>
      <c r="K17" s="2">
        <v>0</v>
      </c>
      <c r="L17" s="2">
        <v>0</v>
      </c>
      <c r="M17" s="6">
        <f>SUM(E17:L17)</f>
        <v>20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ca="1">IF(D17=3,N17,O17)</f>
        <v>0</v>
      </c>
      <c r="Q17" s="6" cm="1">
        <f t="array" ref="Q17">IFERROR(SUM(LARGE(E17:L17,{1,2,3,4})),0)</f>
        <v>20</v>
      </c>
      <c r="R17" s="51"/>
      <c r="S17" s="51"/>
      <c r="T17" s="51"/>
      <c r="U17" s="51"/>
      <c r="V17" s="51"/>
      <c r="W17" s="51"/>
      <c r="X17" s="51"/>
      <c r="Y17" s="51"/>
      <c r="Z17" s="8"/>
      <c r="AA17" s="8"/>
      <c r="AB17" s="8"/>
      <c r="AC17" s="8"/>
    </row>
    <row r="18" spans="1:29" ht="18.75" customHeight="1" x14ac:dyDescent="0.55000000000000004">
      <c r="A18" s="3">
        <v>16</v>
      </c>
      <c r="B18" s="60" t="s">
        <v>255</v>
      </c>
      <c r="C18" s="27" t="s">
        <v>9</v>
      </c>
      <c r="D18" s="10">
        <v>3</v>
      </c>
      <c r="E18" s="5">
        <f>IFERROR(VLOOKUP(Table_12[[#This Row],[L3 Event1]],Table16[#All],2,FALSE),0)</f>
        <v>0</v>
      </c>
      <c r="F18" s="5">
        <f>IFERROR(VLOOKUP(Table_12[[#This Row],[L3 Event2]],Table16[#All],2,FALSE),0)</f>
        <v>0</v>
      </c>
      <c r="G18" s="5">
        <f>IFERROR(VLOOKUP(Table_12[[#This Row],[L3 Event3]],Table16[#All],2,FALSE),0)</f>
        <v>0</v>
      </c>
      <c r="H18" s="5">
        <v>0</v>
      </c>
      <c r="I18" s="14">
        <v>0</v>
      </c>
      <c r="J18" s="2">
        <v>0</v>
      </c>
      <c r="K18" s="2">
        <v>20</v>
      </c>
      <c r="L18" s="2">
        <v>0</v>
      </c>
      <c r="M18" s="6">
        <f>SUM(E18:L18)</f>
        <v>20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ca="1">IF(D18=3,N18,O18)</f>
        <v>0</v>
      </c>
      <c r="Q18" s="6" cm="1">
        <f t="array" ref="Q18">IFERROR(SUM(LARGE(E18:L18,{1,2,3,4})),0)</f>
        <v>20</v>
      </c>
      <c r="R18" s="51"/>
      <c r="S18" s="51"/>
      <c r="T18" s="51"/>
      <c r="U18" s="51"/>
      <c r="V18" s="51"/>
      <c r="W18" s="51"/>
      <c r="X18" s="51"/>
      <c r="Y18" s="51"/>
      <c r="Z18" s="8"/>
      <c r="AA18" s="8"/>
      <c r="AB18" s="8"/>
      <c r="AC18" s="8"/>
    </row>
    <row r="19" spans="1:29" ht="18.75" customHeight="1" x14ac:dyDescent="0.55000000000000004">
      <c r="A19" s="3">
        <v>17</v>
      </c>
      <c r="B19" s="8" t="s">
        <v>263</v>
      </c>
      <c r="C19" s="8" t="s">
        <v>9</v>
      </c>
      <c r="D19" s="5">
        <v>3</v>
      </c>
      <c r="E19" s="5">
        <f>IFERROR(VLOOKUP(Table_12[[#This Row],[L3 Event1]],Table16[#All],2,FALSE),0)</f>
        <v>0</v>
      </c>
      <c r="F19" s="5">
        <f>IFERROR(VLOOKUP(Table_12[[#This Row],[L3 Event2]],Table16[#All],2,FALSE),0)</f>
        <v>20</v>
      </c>
      <c r="G19" s="5">
        <f>IFERROR(VLOOKUP(Table_12[[#This Row],[L3 Event3]],Table16[#All],2,FALSE),0)</f>
        <v>0</v>
      </c>
      <c r="H19" s="5">
        <v>0</v>
      </c>
      <c r="I19" s="14">
        <v>0</v>
      </c>
      <c r="J19" s="2">
        <v>0</v>
      </c>
      <c r="K19" s="2">
        <v>0</v>
      </c>
      <c r="L19" s="2">
        <v>0</v>
      </c>
      <c r="M19" s="6">
        <f>SUM(E19:L19)</f>
        <v>20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20</v>
      </c>
      <c r="O19" s="5" cm="1">
        <f t="array" aca="1" ref="O19" ca="1">IFERROR(SUM(LARGE(OFFSET(E19,0,0,1,'points tables'!$G$2),{1,2})/2*3),(IFERROR(SUM(LARGE(OFFSET(E19,0,0,1,'points tables'!$G$2),{1})/2*3),0)))</f>
        <v>30</v>
      </c>
      <c r="P19" s="7">
        <f ca="1">IF(D19=3,N19,O19)</f>
        <v>20</v>
      </c>
      <c r="Q19" s="6" cm="1">
        <f t="array" ref="Q19">IFERROR(SUM(LARGE(E19:L19,{1,2,3,4})),0)</f>
        <v>20</v>
      </c>
      <c r="R19" s="51"/>
      <c r="S19" s="51">
        <v>4</v>
      </c>
      <c r="T19" s="51"/>
      <c r="U19" s="51"/>
      <c r="V19" s="51"/>
      <c r="W19" s="51"/>
      <c r="X19" s="51"/>
      <c r="Y19" s="51"/>
      <c r="Z19" s="8"/>
      <c r="AA19" s="8"/>
      <c r="AB19" s="8"/>
      <c r="AC19" s="8"/>
    </row>
    <row r="20" spans="1:29" ht="18.75" customHeight="1" x14ac:dyDescent="0.55000000000000004">
      <c r="A20" s="3">
        <v>18</v>
      </c>
      <c r="B20" s="1" t="s">
        <v>201</v>
      </c>
      <c r="C20" s="8" t="s">
        <v>9</v>
      </c>
      <c r="D20" s="5">
        <v>3</v>
      </c>
      <c r="E20" s="5">
        <f>IFERROR(VLOOKUP(Table_12[[#This Row],[L3 Event1]],Table16[#All],2,FALSE),0)</f>
        <v>0</v>
      </c>
      <c r="F20" s="5">
        <f>IFERROR(VLOOKUP(Table_12[[#This Row],[L3 Event2]],Table16[#All],2,FALSE),0)</f>
        <v>0</v>
      </c>
      <c r="G20" s="5">
        <f>IFERROR(VLOOKUP(Table_12[[#This Row],[L3 Event3]],Table16[#All],2,FALSE),0)</f>
        <v>0</v>
      </c>
      <c r="H20" s="5">
        <v>0</v>
      </c>
      <c r="I20" s="14">
        <v>0</v>
      </c>
      <c r="J20" s="2">
        <v>0</v>
      </c>
      <c r="K20" s="2">
        <v>15</v>
      </c>
      <c r="L20" s="2">
        <v>0</v>
      </c>
      <c r="M20" s="6">
        <f>SUM(E20:L20)</f>
        <v>15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ca="1">IF(D20=3,N20,O20)</f>
        <v>0</v>
      </c>
      <c r="Q20" s="6" cm="1">
        <f t="array" ref="Q20">IFERROR(SUM(LARGE(E20:L20,{1,2,3,4})),0)</f>
        <v>15</v>
      </c>
      <c r="R20" s="51"/>
      <c r="S20" s="51"/>
      <c r="T20" s="51"/>
      <c r="U20" s="51"/>
      <c r="V20" s="51"/>
      <c r="W20" s="51"/>
      <c r="X20" s="51"/>
      <c r="Y20" s="51"/>
      <c r="Z20" s="8"/>
      <c r="AA20" s="8"/>
      <c r="AB20" s="8"/>
      <c r="AC20" s="8"/>
    </row>
    <row r="21" spans="1:29" ht="18.75" customHeight="1" x14ac:dyDescent="0.55000000000000004">
      <c r="A21" s="3">
        <v>19</v>
      </c>
      <c r="B21" s="1" t="s">
        <v>202</v>
      </c>
      <c r="C21" s="8" t="s">
        <v>9</v>
      </c>
      <c r="D21" s="5">
        <v>3</v>
      </c>
      <c r="E21" s="5">
        <f>IFERROR(VLOOKUP(Table_12[[#This Row],[L3 Event1]],Table16[#All],2,FALSE),0)</f>
        <v>0</v>
      </c>
      <c r="F21" s="5">
        <f>IFERROR(VLOOKUP(Table_12[[#This Row],[L3 Event2]],Table16[#All],2,FALSE),0)</f>
        <v>0</v>
      </c>
      <c r="G21" s="5">
        <f>IFERROR(VLOOKUP(Table_12[[#This Row],[L3 Event3]],Table16[#All],2,FALSE),0)</f>
        <v>0</v>
      </c>
      <c r="H21" s="5">
        <v>10</v>
      </c>
      <c r="I21" s="14">
        <v>0</v>
      </c>
      <c r="J21" s="2">
        <v>0</v>
      </c>
      <c r="K21" s="2">
        <v>0</v>
      </c>
      <c r="L21" s="2">
        <v>0</v>
      </c>
      <c r="M21" s="6">
        <f>SUM(E21:L21)</f>
        <v>10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ca="1">IF(D21=3,N21,O21)</f>
        <v>0</v>
      </c>
      <c r="Q21" s="6" cm="1">
        <f t="array" ref="Q21">IFERROR(SUM(LARGE(E21:L21,{1,2,3,4})),0)</f>
        <v>10</v>
      </c>
      <c r="R21" s="51"/>
      <c r="S21" s="51"/>
      <c r="T21" s="51"/>
      <c r="U21" s="51"/>
      <c r="V21" s="51"/>
      <c r="W21" s="51"/>
      <c r="X21" s="51"/>
      <c r="Y21" s="51"/>
      <c r="Z21" s="8"/>
      <c r="AA21" s="8"/>
      <c r="AB21" s="8"/>
      <c r="AC21" s="8"/>
    </row>
    <row r="22" spans="1:29" ht="18.75" customHeight="1" x14ac:dyDescent="0.55000000000000004">
      <c r="A22" s="3">
        <v>20</v>
      </c>
      <c r="B22" s="8" t="s">
        <v>176</v>
      </c>
      <c r="C22" s="8" t="s">
        <v>9</v>
      </c>
      <c r="D22" s="5">
        <v>3</v>
      </c>
      <c r="E22" s="5">
        <f>IFERROR(VLOOKUP(Table_12[[#This Row],[L3 Event1]],Table16[#All],2,FALSE),0)</f>
        <v>0</v>
      </c>
      <c r="F22" s="5">
        <f>IFERROR(VLOOKUP(Table_12[[#This Row],[L3 Event2]],Table16[#All],2,FALSE),0)</f>
        <v>0</v>
      </c>
      <c r="G22" s="5">
        <f>IFERROR(VLOOKUP(Table_12[[#This Row],[L3 Event3]],Table16[#All],2,FALSE),0)</f>
        <v>0</v>
      </c>
      <c r="H22" s="5">
        <v>10</v>
      </c>
      <c r="I22" s="14">
        <v>0</v>
      </c>
      <c r="J22" s="2">
        <v>0</v>
      </c>
      <c r="K22" s="2">
        <v>0</v>
      </c>
      <c r="L22" s="2">
        <v>0</v>
      </c>
      <c r="M22" s="6">
        <f>SUM(E22:L22)</f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ca="1">IF(D22=3,N22,O22)</f>
        <v>0</v>
      </c>
      <c r="Q22" s="6" cm="1">
        <f t="array" ref="Q22">IFERROR(SUM(LARGE(E22:L22,{1,2,3,4})),0)</f>
        <v>10</v>
      </c>
      <c r="R22" s="51"/>
      <c r="S22" s="51"/>
      <c r="T22" s="51"/>
      <c r="U22" s="51"/>
      <c r="V22" s="51"/>
      <c r="W22" s="51"/>
      <c r="X22" s="51"/>
      <c r="Y22" s="51"/>
      <c r="Z22" s="8"/>
      <c r="AA22" s="8"/>
      <c r="AB22" s="8"/>
      <c r="AC22" s="8"/>
    </row>
    <row r="23" spans="1:29" ht="18.75" customHeight="1" x14ac:dyDescent="0.55000000000000004">
      <c r="A23" s="3">
        <v>21</v>
      </c>
      <c r="B23" s="8" t="s">
        <v>203</v>
      </c>
      <c r="C23" s="8" t="s">
        <v>9</v>
      </c>
      <c r="D23" s="5">
        <v>3</v>
      </c>
      <c r="E23" s="5">
        <f>IFERROR(VLOOKUP(Table_12[[#This Row],[L3 Event1]],Table16[#All],2,FALSE),0)</f>
        <v>0</v>
      </c>
      <c r="F23" s="5">
        <f>IFERROR(VLOOKUP(Table_12[[#This Row],[L3 Event2]],Table16[#All],2,FALSE),0)</f>
        <v>0</v>
      </c>
      <c r="G23" s="5">
        <f>IFERROR(VLOOKUP(Table_12[[#This Row],[L3 Event3]],Table16[#All],2,FALSE),0)</f>
        <v>0</v>
      </c>
      <c r="H23" s="5">
        <v>0</v>
      </c>
      <c r="I23" s="14">
        <v>0</v>
      </c>
      <c r="J23" s="2">
        <v>0</v>
      </c>
      <c r="K23" s="2">
        <v>10</v>
      </c>
      <c r="L23" s="2">
        <v>0</v>
      </c>
      <c r="M23" s="6">
        <f>SUM(E23:L23)</f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ca="1">IF(D23=3,N23,O23)</f>
        <v>0</v>
      </c>
      <c r="Q23" s="6" cm="1">
        <f t="array" ref="Q23">IFERROR(SUM(LARGE(E23:L23,{1,2,3,4})),0)</f>
        <v>10</v>
      </c>
      <c r="R23" s="51"/>
      <c r="S23" s="51"/>
      <c r="T23" s="51"/>
      <c r="U23" s="51"/>
      <c r="V23" s="51"/>
      <c r="W23" s="51"/>
      <c r="X23" s="51"/>
      <c r="Y23" s="51"/>
      <c r="Z23" s="8"/>
      <c r="AA23" s="8"/>
      <c r="AB23" s="8"/>
      <c r="AC23" s="8"/>
    </row>
    <row r="24" spans="1:29" ht="18.75" customHeight="1" x14ac:dyDescent="0.55000000000000004">
      <c r="A24" s="3">
        <v>22</v>
      </c>
      <c r="B24" s="67" t="s">
        <v>196</v>
      </c>
      <c r="C24" s="8" t="s">
        <v>9</v>
      </c>
      <c r="D24" s="5">
        <v>3</v>
      </c>
      <c r="E24" s="5">
        <f>IFERROR(VLOOKUP(Table_12[[#This Row],[L3 Event1]],Table16[#All],2,FALSE),0)</f>
        <v>0</v>
      </c>
      <c r="F24" s="5">
        <f>IFERROR(VLOOKUP(Table_12[[#This Row],[L3 Event2]],Table16[#All],2,FALSE),0)</f>
        <v>0</v>
      </c>
      <c r="G24" s="5">
        <f>IFERROR(VLOOKUP(Table_12[[#This Row],[L3 Event3]],Table16[#All],2,FALSE),0)</f>
        <v>0</v>
      </c>
      <c r="H24" s="5">
        <v>0</v>
      </c>
      <c r="I24" s="14">
        <v>0</v>
      </c>
      <c r="J24" s="2">
        <v>0</v>
      </c>
      <c r="K24" s="2">
        <v>0</v>
      </c>
      <c r="L24" s="2">
        <v>0</v>
      </c>
      <c r="M24" s="6">
        <f>SUM(E24:L24)</f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ca="1">IF(D24=3,N24,O24)</f>
        <v>0</v>
      </c>
      <c r="Q24" s="6" cm="1">
        <f t="array" ref="Q24">IFERROR(SUM(LARGE(E24:L24,{1,2,3,4})),0)</f>
        <v>0</v>
      </c>
      <c r="R24" s="51"/>
      <c r="S24" s="51"/>
      <c r="T24" s="51"/>
      <c r="U24" s="51"/>
      <c r="V24" s="51"/>
      <c r="W24" s="51"/>
      <c r="X24" s="51"/>
      <c r="Y24" s="51"/>
      <c r="Z24" s="8"/>
      <c r="AA24" s="8"/>
      <c r="AB24" s="8"/>
      <c r="AC24" s="8"/>
    </row>
    <row r="25" spans="1:29" ht="18.75" customHeight="1" x14ac:dyDescent="0.55000000000000004">
      <c r="A25" s="3">
        <v>23</v>
      </c>
      <c r="B25" s="67" t="s">
        <v>199</v>
      </c>
      <c r="C25" s="8" t="s">
        <v>9</v>
      </c>
      <c r="D25" s="5">
        <v>3</v>
      </c>
      <c r="E25" s="5">
        <f>IFERROR(VLOOKUP(Table_12[[#This Row],[L3 Event1]],Table16[#All],2,FALSE),0)</f>
        <v>0</v>
      </c>
      <c r="F25" s="5">
        <f>IFERROR(VLOOKUP(Table_12[[#This Row],[L3 Event2]],Table16[#All],2,FALSE),0)</f>
        <v>0</v>
      </c>
      <c r="G25" s="5">
        <f>IFERROR(VLOOKUP(Table_12[[#This Row],[L3 Event3]],Table16[#All],2,FALSE),0)</f>
        <v>0</v>
      </c>
      <c r="H25" s="5">
        <v>0</v>
      </c>
      <c r="I25" s="14">
        <v>0</v>
      </c>
      <c r="J25" s="2">
        <v>0</v>
      </c>
      <c r="K25" s="2">
        <v>0</v>
      </c>
      <c r="L25" s="2">
        <v>0</v>
      </c>
      <c r="M25" s="6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ca="1">IF(D25=3,N25,O25)</f>
        <v>0</v>
      </c>
      <c r="Q25" s="6" cm="1">
        <f t="array" ref="Q25">IFERROR(SUM(LARGE(E25:L25,{1,2,3,4})),0)</f>
        <v>0</v>
      </c>
      <c r="R25" s="51"/>
      <c r="S25" s="51"/>
      <c r="T25" s="51"/>
      <c r="U25" s="51"/>
      <c r="V25" s="51"/>
      <c r="W25" s="51"/>
      <c r="X25" s="51"/>
      <c r="Y25" s="51"/>
      <c r="Z25" s="8"/>
      <c r="AA25" s="8"/>
      <c r="AB25" s="8"/>
      <c r="AC25" s="8"/>
    </row>
    <row r="26" spans="1:29" ht="18.75" customHeight="1" x14ac:dyDescent="0.55000000000000004">
      <c r="A26" s="3">
        <v>24</v>
      </c>
      <c r="C26" s="8" t="s">
        <v>9</v>
      </c>
      <c r="D26" s="5">
        <v>3</v>
      </c>
      <c r="E26" s="5">
        <f>IFERROR(VLOOKUP(Table_12[[#This Row],[L3 Event1]],Table16[#All],2,FALSE),0)</f>
        <v>0</v>
      </c>
      <c r="F26" s="5">
        <f>IFERROR(VLOOKUP(Table_12[[#This Row],[L3 Event2]],Table16[#All],2,FALSE),0)</f>
        <v>0</v>
      </c>
      <c r="G26" s="5">
        <f>IFERROR(VLOOKUP(Table_12[[#This Row],[L3 Event3]],Table16[#All],2,FALSE),0)</f>
        <v>0</v>
      </c>
      <c r="H26" s="5">
        <v>0</v>
      </c>
      <c r="I26" s="14">
        <v>0</v>
      </c>
      <c r="J26" s="2">
        <v>0</v>
      </c>
      <c r="K26" s="2">
        <v>0</v>
      </c>
      <c r="L26" s="2">
        <v>0</v>
      </c>
      <c r="M26" s="6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ca="1">IF(D26=3,N26,O26)</f>
        <v>0</v>
      </c>
      <c r="Q26" s="6" cm="1">
        <f t="array" ref="Q26">IFERROR(SUM(LARGE(E26:L26,{1,2,3,4})),0)</f>
        <v>0</v>
      </c>
      <c r="R26" s="51"/>
      <c r="S26" s="51"/>
      <c r="T26" s="51"/>
      <c r="U26" s="51"/>
      <c r="V26" s="51"/>
      <c r="W26" s="51"/>
      <c r="X26" s="51"/>
      <c r="Y26" s="51"/>
      <c r="Z26" s="8"/>
      <c r="AA26" s="8"/>
      <c r="AB26" s="8"/>
      <c r="AC26" s="8"/>
    </row>
    <row r="27" spans="1:29" ht="18.75" customHeight="1" x14ac:dyDescent="0.55000000000000004">
      <c r="A27" s="3">
        <v>25</v>
      </c>
      <c r="B27" s="8"/>
      <c r="C27" s="8" t="s">
        <v>9</v>
      </c>
      <c r="D27" s="5">
        <v>3</v>
      </c>
      <c r="E27" s="5">
        <f>IFERROR(VLOOKUP(Table_12[[#This Row],[L3 Event1]],Table16[#All],2,FALSE),0)</f>
        <v>0</v>
      </c>
      <c r="F27" s="5">
        <f>IFERROR(VLOOKUP(Table_12[[#This Row],[L3 Event2]],Table16[#All],2,FALSE),0)</f>
        <v>0</v>
      </c>
      <c r="G27" s="5">
        <f>IFERROR(VLOOKUP(Table_12[[#This Row],[L3 Event3]],Table16[#All],2,FALSE),0)</f>
        <v>0</v>
      </c>
      <c r="H27" s="5">
        <v>0</v>
      </c>
      <c r="I27" s="14">
        <v>0</v>
      </c>
      <c r="J27" s="2">
        <v>0</v>
      </c>
      <c r="K27" s="2">
        <v>0</v>
      </c>
      <c r="L27" s="2">
        <v>0</v>
      </c>
      <c r="M27" s="6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ca="1">IF(D27=3,N27,O27)</f>
        <v>0</v>
      </c>
      <c r="Q27" s="6" cm="1">
        <f t="array" ref="Q27">IFERROR(SUM(LARGE(E27:L27,{1,2,3,4})),0)</f>
        <v>0</v>
      </c>
      <c r="R27" s="51"/>
      <c r="S27" s="51"/>
      <c r="T27" s="51"/>
      <c r="U27" s="51"/>
      <c r="V27" s="51"/>
      <c r="W27" s="51"/>
      <c r="X27" s="51"/>
      <c r="Y27" s="51"/>
      <c r="Z27" s="8"/>
      <c r="AA27" s="8"/>
      <c r="AB27" s="8"/>
      <c r="AC27" s="8"/>
    </row>
    <row r="28" spans="1:29" ht="18.75" customHeight="1" x14ac:dyDescent="0.55000000000000004">
      <c r="A28" s="3">
        <v>26</v>
      </c>
      <c r="B28" s="8"/>
      <c r="C28" s="8" t="s">
        <v>9</v>
      </c>
      <c r="D28" s="5">
        <v>3</v>
      </c>
      <c r="E28" s="5">
        <f>IFERROR(VLOOKUP(Table_12[[#This Row],[L3 Event1]],Table16[#All],2,FALSE),0)</f>
        <v>0</v>
      </c>
      <c r="F28" s="5">
        <f>IFERROR(VLOOKUP(Table_12[[#This Row],[L3 Event2]],Table16[#All],2,FALSE),0)</f>
        <v>0</v>
      </c>
      <c r="G28" s="5">
        <f>IFERROR(VLOOKUP(Table_12[[#This Row],[L3 Event3]],Table16[#All],2,FALSE),0)</f>
        <v>0</v>
      </c>
      <c r="H28" s="5">
        <v>0</v>
      </c>
      <c r="I28" s="14">
        <v>0</v>
      </c>
      <c r="J28" s="2">
        <v>0</v>
      </c>
      <c r="K28" s="2">
        <v>0</v>
      </c>
      <c r="L28" s="2">
        <v>0</v>
      </c>
      <c r="M28" s="6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ca="1">IF(D28=3,N28,O28)</f>
        <v>0</v>
      </c>
      <c r="Q28" s="6" cm="1">
        <f t="array" ref="Q28">IFERROR(SUM(LARGE(E28:L28,{1,2,3,4})),0)</f>
        <v>0</v>
      </c>
      <c r="R28" s="51"/>
      <c r="S28" s="51"/>
      <c r="T28" s="51"/>
      <c r="U28" s="51"/>
      <c r="V28" s="51"/>
      <c r="W28" s="51"/>
      <c r="X28" s="51"/>
      <c r="Y28" s="51"/>
      <c r="Z28" s="8"/>
      <c r="AA28" s="8"/>
      <c r="AB28" s="8"/>
      <c r="AC28" s="8"/>
    </row>
    <row r="29" spans="1:29" ht="18.75" customHeight="1" x14ac:dyDescent="0.55000000000000004">
      <c r="A29" s="24"/>
      <c r="B29" s="8"/>
      <c r="C29" s="8"/>
      <c r="D29" s="5"/>
      <c r="E29" s="8"/>
      <c r="F29" s="8"/>
      <c r="G29" s="8"/>
      <c r="H29" s="5"/>
      <c r="I29" s="5"/>
      <c r="J29" s="8"/>
      <c r="K29" s="8"/>
      <c r="L29" s="5"/>
      <c r="M29" s="5"/>
      <c r="N29" s="8"/>
      <c r="O29" s="5"/>
      <c r="P29" s="5"/>
      <c r="Q29" s="6"/>
      <c r="R29" s="54"/>
      <c r="S29" s="54"/>
      <c r="T29" s="54"/>
      <c r="U29" s="54"/>
      <c r="V29" s="54"/>
      <c r="W29" s="54"/>
      <c r="X29" s="54"/>
      <c r="Y29" s="54"/>
      <c r="Z29" s="8"/>
      <c r="AA29" s="8"/>
      <c r="AB29" s="8"/>
      <c r="AC29" s="8"/>
    </row>
    <row r="30" spans="1:29" ht="18.75" customHeight="1" x14ac:dyDescent="0.55000000000000004">
      <c r="A30" s="24"/>
      <c r="B30" s="8"/>
      <c r="C30" s="8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54"/>
      <c r="S30" s="54"/>
      <c r="T30" s="54"/>
      <c r="U30" s="54"/>
      <c r="V30" s="54"/>
      <c r="W30" s="54"/>
      <c r="X30" s="54"/>
      <c r="Y30" s="54"/>
      <c r="Z30" s="8"/>
      <c r="AA30" s="8"/>
      <c r="AB30" s="8"/>
      <c r="AC30" s="8"/>
    </row>
    <row r="31" spans="1:29" ht="18.75" customHeight="1" x14ac:dyDescent="0.55000000000000004">
      <c r="A31" s="24"/>
      <c r="B31" s="38" t="s">
        <v>26</v>
      </c>
      <c r="C31" s="27" t="s">
        <v>27</v>
      </c>
      <c r="D31" s="10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54"/>
      <c r="S31" s="54"/>
      <c r="T31" s="54"/>
      <c r="U31" s="54"/>
      <c r="V31" s="54"/>
      <c r="W31" s="54"/>
      <c r="X31" s="54"/>
      <c r="Y31" s="54"/>
      <c r="Z31" s="8"/>
      <c r="AA31" s="8"/>
      <c r="AB31" s="8"/>
      <c r="AC31" s="8"/>
    </row>
    <row r="32" spans="1:29" ht="18.75" customHeight="1" x14ac:dyDescent="0.55000000000000004">
      <c r="A32" s="24"/>
      <c r="B32" s="8"/>
      <c r="C32" s="8"/>
      <c r="D32" s="5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54"/>
      <c r="S32" s="54"/>
      <c r="T32" s="54"/>
      <c r="U32" s="54"/>
      <c r="V32" s="54"/>
      <c r="W32" s="54"/>
      <c r="X32" s="54"/>
      <c r="Y32" s="54"/>
      <c r="Z32" s="8"/>
      <c r="AA32" s="8"/>
      <c r="AB32" s="8"/>
      <c r="AC32" s="8"/>
    </row>
    <row r="33" spans="1:29" ht="18.75" customHeight="1" x14ac:dyDescent="0.55000000000000004">
      <c r="A33" s="24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5"/>
      <c r="N33" s="8"/>
      <c r="O33" s="5"/>
      <c r="P33" s="5"/>
      <c r="Q33" s="6"/>
      <c r="R33" s="54"/>
      <c r="S33" s="54"/>
      <c r="T33" s="54"/>
      <c r="U33" s="54"/>
      <c r="V33" s="54"/>
      <c r="W33" s="54"/>
      <c r="X33" s="54"/>
      <c r="Y33" s="54"/>
      <c r="Z33" s="8"/>
      <c r="AA33" s="8"/>
      <c r="AB33" s="8"/>
      <c r="AC33" s="8"/>
    </row>
    <row r="34" spans="1:29" ht="18.75" customHeight="1" x14ac:dyDescent="0.55000000000000004">
      <c r="A34" s="24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54"/>
      <c r="S34" s="54"/>
      <c r="T34" s="54"/>
      <c r="U34" s="54"/>
      <c r="V34" s="54"/>
      <c r="W34" s="54"/>
      <c r="X34" s="54"/>
      <c r="Y34" s="54"/>
      <c r="Z34" s="8"/>
      <c r="AA34" s="8"/>
      <c r="AB34" s="8"/>
      <c r="AC34" s="8"/>
    </row>
    <row r="35" spans="1:29" ht="18.75" customHeight="1" x14ac:dyDescent="0.55000000000000004">
      <c r="A35" s="24"/>
      <c r="B35" s="1"/>
      <c r="C35" s="8"/>
      <c r="D35" s="5"/>
      <c r="E35" s="5"/>
      <c r="F35" s="5"/>
      <c r="G35" s="5"/>
      <c r="H35" s="5"/>
      <c r="I35" s="2"/>
      <c r="J35" s="2"/>
      <c r="K35" s="2"/>
      <c r="L35" s="2"/>
      <c r="M35" s="5"/>
      <c r="N35" s="8"/>
      <c r="O35" s="5"/>
      <c r="P35" s="5"/>
      <c r="Q35" s="6"/>
      <c r="R35" s="52"/>
      <c r="S35" s="52"/>
      <c r="T35" s="52"/>
      <c r="U35" s="52"/>
      <c r="V35" s="52"/>
      <c r="W35" s="52"/>
      <c r="X35" s="52"/>
      <c r="Y35" s="52"/>
      <c r="Z35" s="8"/>
      <c r="AA35" s="8"/>
      <c r="AB35" s="8"/>
      <c r="AC35" s="8"/>
    </row>
    <row r="36" spans="1:29" ht="18.75" customHeight="1" x14ac:dyDescent="0.55000000000000004">
      <c r="A36" s="24"/>
      <c r="B36" s="8"/>
      <c r="C36" s="8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52"/>
      <c r="S36" s="52"/>
      <c r="T36" s="52"/>
      <c r="U36" s="52"/>
      <c r="V36" s="52"/>
      <c r="W36" s="52"/>
      <c r="X36" s="52"/>
      <c r="Y36" s="52"/>
      <c r="Z36" s="8"/>
      <c r="AA36" s="8"/>
      <c r="AB36" s="8"/>
      <c r="AC36" s="8"/>
    </row>
    <row r="37" spans="1:29" ht="18.75" customHeight="1" x14ac:dyDescent="0.55000000000000004">
      <c r="A37" s="24"/>
      <c r="B37" s="8"/>
      <c r="C37" s="8"/>
      <c r="D37" s="5"/>
      <c r="E37" s="8"/>
      <c r="F37" s="8"/>
      <c r="G37" s="8"/>
      <c r="H37" s="5"/>
      <c r="I37" s="5"/>
      <c r="J37" s="8"/>
      <c r="K37" s="8"/>
      <c r="L37" s="5"/>
      <c r="M37" s="5"/>
      <c r="N37" s="8"/>
      <c r="O37" s="5"/>
      <c r="P37" s="5"/>
      <c r="Q37" s="6"/>
      <c r="R37" s="52"/>
      <c r="S37" s="52"/>
      <c r="T37" s="52"/>
      <c r="U37" s="52"/>
      <c r="V37" s="52"/>
      <c r="W37" s="52"/>
      <c r="X37" s="52"/>
      <c r="Y37" s="52"/>
      <c r="Z37" s="8"/>
      <c r="AA37" s="8"/>
      <c r="AB37" s="8"/>
      <c r="AC37" s="8"/>
    </row>
    <row r="38" spans="1:29" ht="18.75" customHeight="1" x14ac:dyDescent="0.55000000000000004">
      <c r="A38" s="24"/>
      <c r="B38" s="8"/>
      <c r="C38" s="8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52"/>
      <c r="S38" s="52"/>
      <c r="T38" s="52"/>
      <c r="U38" s="52"/>
      <c r="V38" s="52"/>
      <c r="W38" s="52"/>
      <c r="X38" s="52"/>
      <c r="Y38" s="52"/>
      <c r="Z38" s="8"/>
      <c r="AA38" s="8"/>
      <c r="AB38" s="8"/>
      <c r="AC38" s="8"/>
    </row>
    <row r="39" spans="1:29" ht="18.75" customHeight="1" x14ac:dyDescent="0.55000000000000004">
      <c r="A39" s="24"/>
      <c r="B39" s="8"/>
      <c r="C39" s="8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52"/>
      <c r="S39" s="52"/>
      <c r="T39" s="52"/>
      <c r="U39" s="52"/>
      <c r="V39" s="52"/>
      <c r="W39" s="52"/>
      <c r="X39" s="52"/>
      <c r="Y39" s="52"/>
      <c r="Z39" s="8"/>
      <c r="AA39" s="8"/>
      <c r="AB39" s="8"/>
      <c r="AC39" s="8"/>
    </row>
    <row r="40" spans="1:29" ht="18.75" customHeight="1" x14ac:dyDescent="0.55000000000000004">
      <c r="A40" s="24"/>
      <c r="B40" s="8"/>
      <c r="C40" s="8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52"/>
      <c r="S40" s="52"/>
      <c r="T40" s="52"/>
      <c r="U40" s="52"/>
      <c r="V40" s="52"/>
      <c r="W40" s="52"/>
      <c r="X40" s="52"/>
      <c r="Y40" s="52"/>
      <c r="Z40" s="8"/>
      <c r="AA40" s="8"/>
      <c r="AB40" s="8"/>
      <c r="AC40" s="8"/>
    </row>
    <row r="41" spans="1:29" ht="18.75" customHeight="1" x14ac:dyDescent="0.55000000000000004">
      <c r="A41" s="24"/>
      <c r="B41" s="8"/>
      <c r="C41" s="8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52"/>
      <c r="S41" s="52"/>
      <c r="T41" s="52"/>
      <c r="U41" s="52"/>
      <c r="V41" s="52"/>
      <c r="W41" s="52"/>
      <c r="X41" s="52"/>
      <c r="Y41" s="52"/>
      <c r="Z41" s="8"/>
      <c r="AA41" s="8"/>
      <c r="AB41" s="8"/>
      <c r="AC41" s="8"/>
    </row>
    <row r="42" spans="1:29" ht="18.75" customHeight="1" x14ac:dyDescent="0.55000000000000004">
      <c r="A42" s="24"/>
      <c r="B42" s="8"/>
      <c r="C42" s="8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52"/>
      <c r="S42" s="52"/>
      <c r="T42" s="52"/>
      <c r="U42" s="52"/>
      <c r="V42" s="52"/>
      <c r="W42" s="52"/>
      <c r="X42" s="52"/>
      <c r="Y42" s="52"/>
      <c r="Z42" s="8"/>
      <c r="AA42" s="8"/>
      <c r="AB42" s="8"/>
      <c r="AC42" s="8"/>
    </row>
    <row r="43" spans="1:29" ht="18.75" customHeight="1" x14ac:dyDescent="0.55000000000000004">
      <c r="A43" s="24"/>
      <c r="B43" s="8"/>
      <c r="C43" s="8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6"/>
      <c r="S43" s="6"/>
      <c r="T43" s="5"/>
      <c r="U43" s="6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24"/>
      <c r="B44" s="8"/>
      <c r="C44" s="8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24"/>
      <c r="B45" s="8"/>
      <c r="C45" s="8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24"/>
      <c r="B46" s="8"/>
      <c r="C46" s="8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24"/>
      <c r="B47" s="8"/>
      <c r="C47" s="8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24"/>
      <c r="B48" s="8"/>
      <c r="C48" s="8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24"/>
      <c r="B49" s="8"/>
      <c r="C49" s="8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24"/>
      <c r="B50" s="8"/>
      <c r="C50" s="8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24"/>
      <c r="B51" s="8"/>
      <c r="C51" s="8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24"/>
      <c r="B52" s="8"/>
      <c r="C52" s="8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24"/>
      <c r="B53" s="8"/>
      <c r="C53" s="8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24"/>
      <c r="B54" s="8"/>
      <c r="C54" s="8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24"/>
      <c r="B55" s="8"/>
      <c r="C55" s="8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24"/>
      <c r="B56" s="8"/>
      <c r="C56" s="8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24"/>
      <c r="B57" s="8"/>
      <c r="C57" s="8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24"/>
      <c r="B58" s="8"/>
      <c r="C58" s="8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24"/>
      <c r="B59" s="8"/>
      <c r="C59" s="8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24"/>
      <c r="B60" s="8"/>
      <c r="C60" s="8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24"/>
      <c r="B61" s="8"/>
      <c r="C61" s="8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24"/>
      <c r="B62" s="8"/>
      <c r="C62" s="8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24"/>
      <c r="B63" s="8"/>
      <c r="C63" s="8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24"/>
      <c r="B64" s="8"/>
      <c r="C64" s="8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24"/>
      <c r="B65" s="8"/>
      <c r="C65" s="8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24"/>
      <c r="B66" s="8"/>
      <c r="C66" s="8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24"/>
      <c r="B67" s="8"/>
      <c r="C67" s="8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24"/>
      <c r="B68" s="8"/>
      <c r="C68" s="8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24"/>
      <c r="B69" s="8"/>
      <c r="C69" s="8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24"/>
      <c r="B70" s="8"/>
      <c r="C70" s="8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24"/>
      <c r="B71" s="8"/>
      <c r="C71" s="8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24"/>
      <c r="B72" s="8"/>
      <c r="C72" s="8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24"/>
      <c r="B73" s="8"/>
      <c r="C73" s="8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24"/>
      <c r="B74" s="8"/>
      <c r="C74" s="8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24"/>
      <c r="B75" s="8"/>
      <c r="C75" s="8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24"/>
      <c r="B76" s="8"/>
      <c r="C76" s="8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24"/>
      <c r="B77" s="8"/>
      <c r="C77" s="8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24"/>
      <c r="B78" s="8"/>
      <c r="C78" s="8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24"/>
      <c r="B79" s="8"/>
      <c r="C79" s="8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24"/>
      <c r="B80" s="8"/>
      <c r="C80" s="8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24"/>
      <c r="B81" s="8"/>
      <c r="C81" s="8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24"/>
      <c r="B82" s="8"/>
      <c r="C82" s="8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24"/>
      <c r="B83" s="8"/>
      <c r="C83" s="8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24"/>
      <c r="B84" s="8"/>
      <c r="C84" s="8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24"/>
      <c r="B85" s="8"/>
      <c r="C85" s="8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24"/>
      <c r="B86" s="8"/>
      <c r="C86" s="8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24"/>
      <c r="B87" s="8"/>
      <c r="C87" s="8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24"/>
      <c r="B88" s="8"/>
      <c r="C88" s="8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24"/>
      <c r="B89" s="8"/>
      <c r="C89" s="8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24"/>
      <c r="B90" s="8"/>
      <c r="C90" s="8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24"/>
      <c r="B91" s="8"/>
      <c r="C91" s="8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24"/>
      <c r="B92" s="8"/>
      <c r="C92" s="8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24"/>
      <c r="B93" s="8"/>
      <c r="C93" s="8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24"/>
      <c r="B94" s="8"/>
      <c r="C94" s="8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24"/>
      <c r="B95" s="8"/>
      <c r="C95" s="8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24"/>
      <c r="B96" s="8"/>
      <c r="C96" s="8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24"/>
      <c r="B97" s="8"/>
      <c r="C97" s="8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24"/>
      <c r="B98" s="8"/>
      <c r="C98" s="8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24"/>
      <c r="B99" s="8"/>
      <c r="C99" s="8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24"/>
      <c r="B100" s="8"/>
      <c r="C100" s="8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24"/>
      <c r="B101" s="8"/>
      <c r="C101" s="8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24"/>
      <c r="B102" s="8"/>
      <c r="C102" s="8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24"/>
      <c r="B103" s="8"/>
      <c r="C103" s="8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24"/>
      <c r="B104" s="8"/>
      <c r="C104" s="8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24"/>
      <c r="B105" s="8"/>
      <c r="C105" s="8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24"/>
      <c r="B106" s="8"/>
      <c r="C106" s="8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24"/>
      <c r="B107" s="8"/>
      <c r="C107" s="8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24"/>
      <c r="B108" s="8"/>
      <c r="C108" s="8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24"/>
      <c r="B109" s="8"/>
      <c r="C109" s="8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24"/>
      <c r="B110" s="8"/>
      <c r="C110" s="8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24"/>
      <c r="B111" s="8"/>
      <c r="C111" s="8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24"/>
      <c r="B112" s="8"/>
      <c r="C112" s="8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24"/>
      <c r="B113" s="8"/>
      <c r="C113" s="8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24"/>
      <c r="B114" s="8"/>
      <c r="C114" s="8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24"/>
      <c r="B115" s="8"/>
      <c r="C115" s="8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24"/>
      <c r="B116" s="8"/>
      <c r="C116" s="8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24"/>
      <c r="B117" s="8"/>
      <c r="C117" s="8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24"/>
      <c r="B118" s="8"/>
      <c r="C118" s="8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24"/>
      <c r="B119" s="8"/>
      <c r="C119" s="8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24"/>
      <c r="B120" s="8"/>
      <c r="C120" s="8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24"/>
      <c r="B121" s="8"/>
      <c r="C121" s="8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24"/>
      <c r="B122" s="8"/>
      <c r="C122" s="8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24"/>
      <c r="B123" s="8"/>
      <c r="C123" s="8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24"/>
      <c r="B124" s="8"/>
      <c r="C124" s="8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24"/>
      <c r="B125" s="8"/>
      <c r="C125" s="8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24"/>
      <c r="B126" s="8"/>
      <c r="C126" s="8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24"/>
      <c r="B127" s="8"/>
      <c r="C127" s="8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24"/>
      <c r="B128" s="8"/>
      <c r="C128" s="8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24"/>
      <c r="B129" s="8"/>
      <c r="C129" s="8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24"/>
      <c r="B130" s="8"/>
      <c r="C130" s="8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24"/>
      <c r="B131" s="8"/>
      <c r="C131" s="8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24"/>
      <c r="B132" s="8"/>
      <c r="C132" s="8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24"/>
      <c r="B133" s="8"/>
      <c r="C133" s="8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24"/>
      <c r="B134" s="8"/>
      <c r="C134" s="8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24"/>
      <c r="B135" s="8"/>
      <c r="C135" s="8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24"/>
      <c r="B136" s="8"/>
      <c r="C136" s="8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24"/>
      <c r="B137" s="8"/>
      <c r="C137" s="8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24"/>
      <c r="B138" s="8"/>
      <c r="C138" s="8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24"/>
      <c r="B139" s="8"/>
      <c r="C139" s="8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24"/>
      <c r="B140" s="8"/>
      <c r="C140" s="8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24"/>
      <c r="B141" s="8"/>
      <c r="C141" s="8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24"/>
      <c r="B142" s="8"/>
      <c r="C142" s="8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24"/>
      <c r="B143" s="8"/>
      <c r="C143" s="8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24"/>
      <c r="B144" s="8"/>
      <c r="C144" s="8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24"/>
      <c r="B145" s="8"/>
      <c r="C145" s="8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24"/>
      <c r="B146" s="8"/>
      <c r="C146" s="8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24"/>
      <c r="B147" s="8"/>
      <c r="C147" s="8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24"/>
      <c r="B148" s="8"/>
      <c r="C148" s="8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24"/>
      <c r="B149" s="8"/>
      <c r="C149" s="8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24"/>
      <c r="B150" s="8"/>
      <c r="C150" s="8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24"/>
      <c r="B151" s="8"/>
      <c r="C151" s="8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24"/>
      <c r="B152" s="8"/>
      <c r="C152" s="8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24"/>
      <c r="B153" s="8"/>
      <c r="C153" s="8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24"/>
      <c r="B154" s="8"/>
      <c r="C154" s="8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24"/>
      <c r="B155" s="8"/>
      <c r="C155" s="8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24"/>
      <c r="B156" s="8"/>
      <c r="C156" s="8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24"/>
      <c r="B157" s="8"/>
      <c r="C157" s="8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24"/>
      <c r="B158" s="8"/>
      <c r="C158" s="8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24"/>
      <c r="B159" s="8"/>
      <c r="C159" s="8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24"/>
      <c r="B160" s="8"/>
      <c r="C160" s="8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24"/>
      <c r="B161" s="8"/>
      <c r="C161" s="8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24"/>
      <c r="B162" s="8"/>
      <c r="C162" s="8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24"/>
      <c r="B163" s="8"/>
      <c r="C163" s="8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24"/>
      <c r="B164" s="8"/>
      <c r="C164" s="8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24"/>
      <c r="B165" s="8"/>
      <c r="C165" s="8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24"/>
      <c r="B166" s="8"/>
      <c r="C166" s="8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24"/>
      <c r="B167" s="8"/>
      <c r="C167" s="8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24"/>
      <c r="B168" s="8"/>
      <c r="C168" s="8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24"/>
      <c r="B169" s="8"/>
      <c r="C169" s="8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24"/>
      <c r="B170" s="8"/>
      <c r="C170" s="8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24"/>
      <c r="B171" s="8"/>
      <c r="C171" s="8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24"/>
      <c r="B172" s="8"/>
      <c r="C172" s="8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24"/>
      <c r="B173" s="8"/>
      <c r="C173" s="8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24"/>
      <c r="B174" s="8"/>
      <c r="C174" s="8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24"/>
      <c r="B175" s="8"/>
      <c r="C175" s="8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24"/>
      <c r="B176" s="8"/>
      <c r="C176" s="8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24"/>
      <c r="B177" s="8"/>
      <c r="C177" s="8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24"/>
      <c r="B178" s="8"/>
      <c r="C178" s="8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24"/>
      <c r="B179" s="8"/>
      <c r="C179" s="8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24"/>
      <c r="B180" s="8"/>
      <c r="C180" s="8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24"/>
      <c r="B181" s="8"/>
      <c r="C181" s="8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24"/>
      <c r="B182" s="8"/>
      <c r="C182" s="8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24"/>
      <c r="B183" s="8"/>
      <c r="C183" s="8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24"/>
      <c r="B184" s="8"/>
      <c r="C184" s="8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24"/>
      <c r="B185" s="8"/>
      <c r="C185" s="8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24"/>
      <c r="B186" s="8"/>
      <c r="C186" s="8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24"/>
      <c r="B187" s="8"/>
      <c r="C187" s="8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24"/>
      <c r="B188" s="8"/>
      <c r="C188" s="8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24"/>
      <c r="B189" s="8"/>
      <c r="C189" s="8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24"/>
      <c r="B190" s="8"/>
      <c r="C190" s="8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24"/>
      <c r="B191" s="8"/>
      <c r="C191" s="8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24"/>
      <c r="B192" s="8"/>
      <c r="C192" s="8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24"/>
      <c r="B193" s="8"/>
      <c r="C193" s="8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24"/>
      <c r="B194" s="8"/>
      <c r="C194" s="8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24"/>
      <c r="B195" s="8"/>
      <c r="C195" s="8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24"/>
      <c r="B196" s="8"/>
      <c r="C196" s="8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24"/>
      <c r="B197" s="8"/>
      <c r="C197" s="8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24"/>
      <c r="B198" s="8"/>
      <c r="C198" s="8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24"/>
      <c r="B199" s="8"/>
      <c r="C199" s="8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24"/>
      <c r="B200" s="8"/>
      <c r="C200" s="8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24"/>
      <c r="B201" s="8"/>
      <c r="C201" s="8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24"/>
      <c r="B202" s="8"/>
      <c r="C202" s="8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24"/>
      <c r="B203" s="8"/>
      <c r="C203" s="8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24"/>
      <c r="B204" s="8"/>
      <c r="C204" s="8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24"/>
      <c r="B205" s="8"/>
      <c r="C205" s="8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24"/>
      <c r="B206" s="8"/>
      <c r="C206" s="8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24"/>
      <c r="B207" s="8"/>
      <c r="C207" s="8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24"/>
      <c r="B208" s="8"/>
      <c r="C208" s="8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24"/>
      <c r="B209" s="8"/>
      <c r="C209" s="8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24"/>
      <c r="B210" s="8"/>
      <c r="C210" s="8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24"/>
      <c r="B211" s="8"/>
      <c r="C211" s="8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24"/>
      <c r="B212" s="8"/>
      <c r="C212" s="8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24"/>
      <c r="B213" s="8"/>
      <c r="C213" s="8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24"/>
      <c r="B214" s="8"/>
      <c r="C214" s="8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24"/>
      <c r="B215" s="8"/>
      <c r="C215" s="8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24"/>
      <c r="B216" s="8"/>
      <c r="C216" s="8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24"/>
      <c r="B217" s="8"/>
      <c r="C217" s="8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24"/>
      <c r="B218" s="8"/>
      <c r="C218" s="8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24"/>
      <c r="B219" s="8"/>
      <c r="C219" s="8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24"/>
      <c r="B220" s="8"/>
      <c r="C220" s="8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24"/>
      <c r="B221" s="8"/>
      <c r="C221" s="8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24"/>
      <c r="B222" s="8"/>
      <c r="C222" s="8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24"/>
      <c r="B223" s="8"/>
      <c r="C223" s="8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4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4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4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4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4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4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4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4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4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C1001"/>
  <sheetViews>
    <sheetView workbookViewId="0">
      <pane xSplit="2" ySplit="2" topLeftCell="M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9.1328125" customWidth="1"/>
    <col min="2" max="2" width="21.59765625" customWidth="1"/>
    <col min="3" max="3" width="13" customWidth="1"/>
    <col min="4" max="4" width="12.86328125" hidden="1" customWidth="1"/>
    <col min="5" max="9" width="14.265625" customWidth="1"/>
    <col min="11" max="13" width="14.265625" customWidth="1"/>
    <col min="14" max="14" width="14.73046875" hidden="1" customWidth="1"/>
    <col min="15" max="15" width="9.59765625" hidden="1" customWidth="1"/>
    <col min="16" max="16" width="16.59765625" customWidth="1"/>
    <col min="17" max="17" width="16" customWidth="1"/>
    <col min="18" max="18" width="10.1328125" customWidth="1"/>
    <col min="19" max="19" width="13.86328125" customWidth="1"/>
    <col min="20" max="25" width="10.1328125" customWidth="1"/>
    <col min="26" max="29" width="9.132812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1" t="s">
        <v>196</v>
      </c>
      <c r="C3" s="5" t="s">
        <v>9</v>
      </c>
      <c r="D3" s="5">
        <v>3</v>
      </c>
      <c r="E3" s="5">
        <f>IFERROR(VLOOKUP(Table_13[[#This Row],[L3 Event1]],Table16[#All],2,FALSE),0)</f>
        <v>0</v>
      </c>
      <c r="F3" s="5">
        <f>IFERROR(VLOOKUP(Table_13[[#This Row],[L3 Event2]],Table16[#All],2,FALSE),0)</f>
        <v>0</v>
      </c>
      <c r="G3" s="5">
        <f>IFERROR(VLOOKUP(Table_13[[#This Row],[L3 Event3]],Table16[#All],2,FALSE),0)</f>
        <v>0</v>
      </c>
      <c r="H3" s="5">
        <v>140</v>
      </c>
      <c r="I3" s="14">
        <v>140</v>
      </c>
      <c r="J3" s="2">
        <v>140</v>
      </c>
      <c r="K3" s="2">
        <v>140</v>
      </c>
      <c r="L3" s="5">
        <v>175</v>
      </c>
      <c r="M3" s="6">
        <f>SUM(E3:L3)</f>
        <v>735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ca="1">IF(D3=3,N3,O3)</f>
        <v>0</v>
      </c>
      <c r="Q3" s="6" cm="1">
        <f t="array" ref="Q3">IFERROR(SUM(LARGE(E3:L3,{1,2,3,4})),0)</f>
        <v>595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55000000000000004">
      <c r="A4" s="3">
        <v>2</v>
      </c>
      <c r="B4" s="1" t="s">
        <v>204</v>
      </c>
      <c r="C4" s="5" t="s">
        <v>9</v>
      </c>
      <c r="D4" s="5">
        <v>3</v>
      </c>
      <c r="E4" s="5">
        <f>IFERROR(VLOOKUP(Table_13[[#This Row],[L3 Event1]],Table16[#All],2,FALSE),0)</f>
        <v>0</v>
      </c>
      <c r="F4" s="5">
        <f>IFERROR(VLOOKUP(Table_13[[#This Row],[L3 Event2]],Table16[#All],2,FALSE),0)</f>
        <v>0</v>
      </c>
      <c r="G4" s="5">
        <f>IFERROR(VLOOKUP(Table_13[[#This Row],[L3 Event3]],Table16[#All],2,FALSE),0)</f>
        <v>0</v>
      </c>
      <c r="H4" s="5">
        <v>100</v>
      </c>
      <c r="I4" s="14">
        <v>100</v>
      </c>
      <c r="J4" s="2">
        <v>70</v>
      </c>
      <c r="K4" s="2">
        <v>0</v>
      </c>
      <c r="L4" s="5">
        <v>125</v>
      </c>
      <c r="M4" s="6">
        <f>SUM(E4:L4)</f>
        <v>395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395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55000000000000004">
      <c r="A5" s="3">
        <v>3</v>
      </c>
      <c r="B5" s="23" t="s">
        <v>205</v>
      </c>
      <c r="C5" s="10" t="s">
        <v>9</v>
      </c>
      <c r="D5" s="10">
        <v>3</v>
      </c>
      <c r="E5" s="5">
        <f>IFERROR(VLOOKUP(Table_13[[#This Row],[L3 Event1]],Table16[#All],2,FALSE),0)</f>
        <v>0</v>
      </c>
      <c r="F5" s="5">
        <f>IFERROR(VLOOKUP(Table_13[[#This Row],[L3 Event2]],Table16[#All],2,FALSE),0)</f>
        <v>0</v>
      </c>
      <c r="G5" s="5">
        <f>IFERROR(VLOOKUP(Table_13[[#This Row],[L3 Event3]],Table16[#All],2,FALSE),0)</f>
        <v>0</v>
      </c>
      <c r="H5" s="10">
        <v>45</v>
      </c>
      <c r="I5" s="14">
        <v>0</v>
      </c>
      <c r="J5" s="14">
        <v>100</v>
      </c>
      <c r="K5" s="2">
        <v>70</v>
      </c>
      <c r="L5" s="5">
        <v>90</v>
      </c>
      <c r="M5" s="6">
        <f>SUM(E5:L5)</f>
        <v>305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ca="1">IF(D5=3,N5,O5)</f>
        <v>0</v>
      </c>
      <c r="Q5" s="6" cm="1">
        <f t="array" ref="Q5">IFERROR(SUM(LARGE(E5:L5,{1,2,3,4})),0)</f>
        <v>305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55000000000000004">
      <c r="A6" s="3">
        <v>4</v>
      </c>
      <c r="B6" s="1" t="s">
        <v>199</v>
      </c>
      <c r="C6" s="5" t="s">
        <v>9</v>
      </c>
      <c r="D6" s="5">
        <v>3</v>
      </c>
      <c r="E6" s="5">
        <f>IFERROR(VLOOKUP(Table_13[[#This Row],[L3 Event1]],Table16[#All],2,FALSE),0)</f>
        <v>0</v>
      </c>
      <c r="F6" s="5">
        <f>IFERROR(VLOOKUP(Table_13[[#This Row],[L3 Event2]],Table16[#All],2,FALSE),0)</f>
        <v>0</v>
      </c>
      <c r="G6" s="5">
        <f>IFERROR(VLOOKUP(Table_13[[#This Row],[L3 Event3]],Table16[#All],2,FALSE),0)</f>
        <v>0</v>
      </c>
      <c r="H6" s="5">
        <v>70</v>
      </c>
      <c r="I6" s="14">
        <v>45</v>
      </c>
      <c r="J6" s="2">
        <v>50</v>
      </c>
      <c r="K6" s="2">
        <v>35</v>
      </c>
      <c r="L6" s="5">
        <v>65</v>
      </c>
      <c r="M6" s="6">
        <f>SUM(E6:L6)</f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230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55000000000000004">
      <c r="A7" s="3">
        <v>5</v>
      </c>
      <c r="B7" s="1" t="s">
        <v>207</v>
      </c>
      <c r="C7" s="5" t="s">
        <v>9</v>
      </c>
      <c r="D7" s="5">
        <v>3</v>
      </c>
      <c r="E7" s="5">
        <f>IFERROR(VLOOKUP(Table_13[[#This Row],[L3 Event1]],Table16[#All],2,FALSE),0)</f>
        <v>0</v>
      </c>
      <c r="F7" s="5">
        <f>IFERROR(VLOOKUP(Table_13[[#This Row],[L3 Event2]],Table16[#All],2,FALSE),0)</f>
        <v>0</v>
      </c>
      <c r="G7" s="5">
        <f>IFERROR(VLOOKUP(Table_13[[#This Row],[L3 Event3]],Table16[#All],2,FALSE),0)</f>
        <v>0</v>
      </c>
      <c r="H7" s="5">
        <v>50</v>
      </c>
      <c r="I7" s="14">
        <v>70</v>
      </c>
      <c r="J7" s="2">
        <v>0</v>
      </c>
      <c r="K7" s="2">
        <v>45</v>
      </c>
      <c r="L7" s="5">
        <v>60</v>
      </c>
      <c r="M7" s="6">
        <f>SUM(E7:L7)</f>
        <v>225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225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55000000000000004">
      <c r="A8" s="3">
        <v>6</v>
      </c>
      <c r="B8" s="23" t="s">
        <v>206</v>
      </c>
      <c r="C8" s="10" t="s">
        <v>9</v>
      </c>
      <c r="D8" s="10">
        <v>3</v>
      </c>
      <c r="E8" s="5">
        <f>IFERROR(VLOOKUP(Table_13[[#This Row],[L3 Event1]],Table16[#All],2,FALSE),0)</f>
        <v>0</v>
      </c>
      <c r="F8" s="5">
        <f>IFERROR(VLOOKUP(Table_13[[#This Row],[L3 Event2]],Table16[#All],2,FALSE),0)</f>
        <v>0</v>
      </c>
      <c r="G8" s="5">
        <f>IFERROR(VLOOKUP(Table_13[[#This Row],[L3 Event3]],Table16[#All],2,FALSE),0)</f>
        <v>0</v>
      </c>
      <c r="H8" s="10">
        <v>0</v>
      </c>
      <c r="I8" s="14">
        <v>30</v>
      </c>
      <c r="J8" s="14">
        <v>45</v>
      </c>
      <c r="K8" s="2">
        <v>50</v>
      </c>
      <c r="L8" s="5">
        <v>45</v>
      </c>
      <c r="M8" s="6">
        <f>SUM(E8:L8)</f>
        <v>170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ca="1">IF(D8=3,N8,O8)</f>
        <v>0</v>
      </c>
      <c r="Q8" s="6" cm="1">
        <f t="array" ref="Q8">IFERROR(SUM(LARGE(E8:L8,{1,2,3,4})),0)</f>
        <v>170</v>
      </c>
      <c r="R8" s="51"/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55000000000000004">
      <c r="A9" s="3">
        <v>7</v>
      </c>
      <c r="B9" s="1" t="s">
        <v>209</v>
      </c>
      <c r="C9" s="5" t="s">
        <v>9</v>
      </c>
      <c r="D9" s="5">
        <v>3</v>
      </c>
      <c r="E9" s="5">
        <f>IFERROR(VLOOKUP(Table_13[[#This Row],[L3 Event1]],Table16[#All],2,FALSE),0)</f>
        <v>35</v>
      </c>
      <c r="F9" s="5">
        <f>IFERROR(VLOOKUP(Table_13[[#This Row],[L3 Event2]],Table16[#All],2,FALSE),0)</f>
        <v>0</v>
      </c>
      <c r="G9" s="5">
        <f>IFERROR(VLOOKUP(Table_13[[#This Row],[L3 Event3]],Table16[#All],2,FALSE),0)</f>
        <v>0</v>
      </c>
      <c r="H9" s="5">
        <v>30</v>
      </c>
      <c r="I9" s="14">
        <v>25</v>
      </c>
      <c r="J9" s="2">
        <v>25</v>
      </c>
      <c r="K9" s="2">
        <v>25</v>
      </c>
      <c r="L9" s="5">
        <v>35</v>
      </c>
      <c r="M9" s="6">
        <f>SUM(E9:L9)</f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35</v>
      </c>
      <c r="O9" s="5" cm="1">
        <f t="array" aca="1" ref="O9" ca="1">IFERROR(SUM(LARGE(OFFSET(E9,0,0,1,'points tables'!$G$2),{1,2})/2*3),(IFERROR(SUM(LARGE(OFFSET(E9,0,0,1,'points tables'!$G$2),{1})/2*3),0)))</f>
        <v>52.5</v>
      </c>
      <c r="P9" s="7">
        <f ca="1">IF(D9=3,N9,O9)</f>
        <v>35</v>
      </c>
      <c r="Q9" s="6" cm="1">
        <f t="array" ref="Q9">IFERROR(SUM(LARGE(E9:L9,{1,2,3,4})),0)</f>
        <v>125</v>
      </c>
      <c r="R9" s="51">
        <v>2</v>
      </c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55000000000000004">
      <c r="A10" s="3">
        <v>8</v>
      </c>
      <c r="B10" s="1" t="s">
        <v>208</v>
      </c>
      <c r="C10" s="5" t="s">
        <v>9</v>
      </c>
      <c r="D10" s="5">
        <v>3</v>
      </c>
      <c r="E10" s="5">
        <f>IFERROR(VLOOKUP(Table_13[[#This Row],[L3 Event1]],Table16[#All],2,FALSE),0)</f>
        <v>0</v>
      </c>
      <c r="F10" s="5">
        <f>IFERROR(VLOOKUP(Table_13[[#This Row],[L3 Event2]],Table16[#All],2,FALSE),0)</f>
        <v>0</v>
      </c>
      <c r="G10" s="5">
        <f>IFERROR(VLOOKUP(Table_13[[#This Row],[L3 Event3]],Table16[#All],2,FALSE),0)</f>
        <v>0</v>
      </c>
      <c r="H10" s="5">
        <v>0</v>
      </c>
      <c r="I10" s="14">
        <v>50</v>
      </c>
      <c r="J10" s="2">
        <v>30</v>
      </c>
      <c r="K10" s="2">
        <v>30</v>
      </c>
      <c r="L10" s="5">
        <v>0</v>
      </c>
      <c r="M10" s="6">
        <f>SUM(E10:L10)</f>
        <v>110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ca="1">IF(D10=3,N10,O10)</f>
        <v>0</v>
      </c>
      <c r="Q10" s="6" cm="1">
        <f t="array" ref="Q10">IFERROR(SUM(LARGE(E10:L10,{1,2,3,4})),0)</f>
        <v>110</v>
      </c>
      <c r="R10" s="51"/>
      <c r="S10" s="51"/>
      <c r="T10" s="51"/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55000000000000004">
      <c r="A11" s="3">
        <v>9</v>
      </c>
      <c r="B11" s="1" t="s">
        <v>210</v>
      </c>
      <c r="C11" s="5" t="s">
        <v>9</v>
      </c>
      <c r="D11" s="5">
        <v>3</v>
      </c>
      <c r="E11" s="5">
        <f>IFERROR(VLOOKUP(Table_13[[#This Row],[L3 Event1]],Table16[#All],2,FALSE),0)</f>
        <v>0</v>
      </c>
      <c r="F11" s="5">
        <f>IFERROR(VLOOKUP(Table_13[[#This Row],[L3 Event2]],Table16[#All],2,FALSE),0)</f>
        <v>0</v>
      </c>
      <c r="G11" s="5">
        <f>IFERROR(VLOOKUP(Table_13[[#This Row],[L3 Event3]],Table16[#All],2,FALSE),0)</f>
        <v>0</v>
      </c>
      <c r="H11" s="5">
        <v>35</v>
      </c>
      <c r="I11" s="14">
        <v>35</v>
      </c>
      <c r="J11" s="2">
        <v>35</v>
      </c>
      <c r="K11" s="2">
        <v>0</v>
      </c>
      <c r="L11" s="5">
        <v>0</v>
      </c>
      <c r="M11" s="6">
        <f>SUM(E11:L11)</f>
        <v>105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ca="1">IF(D11=3,N11,O11)</f>
        <v>0</v>
      </c>
      <c r="Q11" s="6" cm="1">
        <f t="array" ref="Q11">IFERROR(SUM(LARGE(E11:L11,{1,2,3,4})),0)</f>
        <v>105</v>
      </c>
      <c r="R11" s="51"/>
      <c r="S11" s="51"/>
      <c r="T11" s="51"/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55000000000000004">
      <c r="A12" s="3">
        <v>10</v>
      </c>
      <c r="B12" s="1" t="s">
        <v>211</v>
      </c>
      <c r="C12" s="5" t="s">
        <v>9</v>
      </c>
      <c r="D12" s="5">
        <v>3</v>
      </c>
      <c r="E12" s="5">
        <f>IFERROR(VLOOKUP(Table_13[[#This Row],[L3 Event1]],Table16[#All],2,FALSE),0)</f>
        <v>0</v>
      </c>
      <c r="F12" s="5">
        <f>IFERROR(VLOOKUP(Table_13[[#This Row],[L3 Event2]],Table16[#All],2,FALSE),0)</f>
        <v>0</v>
      </c>
      <c r="G12" s="5">
        <f>IFERROR(VLOOKUP(Table_13[[#This Row],[L3 Event3]],Table16[#All],2,FALSE),0)</f>
        <v>0</v>
      </c>
      <c r="H12" s="5">
        <v>0</v>
      </c>
      <c r="I12" s="14">
        <v>0</v>
      </c>
      <c r="J12" s="2">
        <v>0</v>
      </c>
      <c r="K12" s="2">
        <v>100</v>
      </c>
      <c r="L12" s="5">
        <v>0</v>
      </c>
      <c r="M12" s="6">
        <f>SUM(E12:L12)</f>
        <v>100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ca="1">IF(D12=3,N12,O12)</f>
        <v>0</v>
      </c>
      <c r="Q12" s="6" cm="1">
        <f t="array" ref="Q12">IFERROR(SUM(LARGE(E12:L12,{1,2,3,4})),0)</f>
        <v>100</v>
      </c>
      <c r="R12" s="51"/>
      <c r="S12" s="51"/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55000000000000004">
      <c r="A13" s="3">
        <v>11</v>
      </c>
      <c r="B13" s="57" t="s">
        <v>200</v>
      </c>
      <c r="C13" s="5" t="s">
        <v>9</v>
      </c>
      <c r="D13" s="5">
        <v>3</v>
      </c>
      <c r="E13" s="5">
        <f>IFERROR(VLOOKUP(Table_13[[#This Row],[L3 Event1]],Table16[#All],2,FALSE),0)</f>
        <v>50</v>
      </c>
      <c r="F13" s="5">
        <f>IFERROR(VLOOKUP(Table_13[[#This Row],[L3 Event2]],Table16[#All],2,FALSE),0)</f>
        <v>0</v>
      </c>
      <c r="G13" s="5">
        <f>IFERROR(VLOOKUP(Table_13[[#This Row],[L3 Event3]],Table16[#All],2,FALSE),0)</f>
        <v>0</v>
      </c>
      <c r="H13" s="5">
        <v>0</v>
      </c>
      <c r="I13" s="14">
        <v>0</v>
      </c>
      <c r="J13" s="2">
        <v>0</v>
      </c>
      <c r="K13" s="2">
        <v>0</v>
      </c>
      <c r="L13" s="2">
        <v>0</v>
      </c>
      <c r="M13" s="6">
        <f>SUM(E13:L13)</f>
        <v>50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50</v>
      </c>
      <c r="O13" s="5" cm="1">
        <f t="array" aca="1" ref="O13" ca="1">IFERROR(SUM(LARGE(OFFSET(E13,0,0,1,'points tables'!$G$2),{1,2})/2*3),(IFERROR(SUM(LARGE(OFFSET(E13,0,0,1,'points tables'!$G$2),{1})/2*3),0)))</f>
        <v>75</v>
      </c>
      <c r="P13" s="7">
        <f ca="1">IF(D13=3,N13,O13)</f>
        <v>50</v>
      </c>
      <c r="Q13" s="6" cm="1">
        <f t="array" ref="Q13">IFERROR(SUM(LARGE(E13:L13,{1,2,3,4})),0)</f>
        <v>50</v>
      </c>
      <c r="R13" s="51">
        <v>1</v>
      </c>
      <c r="S13" s="51"/>
      <c r="T13" s="51"/>
      <c r="U13" s="51"/>
      <c r="V13" s="51"/>
      <c r="W13" s="51"/>
      <c r="X13" s="51"/>
      <c r="Y13" s="51"/>
      <c r="Z13" s="8"/>
      <c r="AA13" s="8"/>
      <c r="AB13" s="8"/>
      <c r="AC13" s="8"/>
    </row>
    <row r="14" spans="1:29" ht="18.75" customHeight="1" x14ac:dyDescent="0.55000000000000004">
      <c r="A14" s="3">
        <v>12</v>
      </c>
      <c r="B14" s="1" t="s">
        <v>231</v>
      </c>
      <c r="C14" s="5" t="s">
        <v>9</v>
      </c>
      <c r="D14" s="5">
        <v>3</v>
      </c>
      <c r="E14" s="5">
        <f>IFERROR(VLOOKUP(Table_13[[#This Row],[L3 Event1]],Table16[#All],2,FALSE),0)</f>
        <v>0</v>
      </c>
      <c r="F14" s="5">
        <f>IFERROR(VLOOKUP(Table_13[[#This Row],[L3 Event2]],Table16[#All],2,FALSE),0)</f>
        <v>0</v>
      </c>
      <c r="G14" s="5">
        <f>IFERROR(VLOOKUP(Table_13[[#This Row],[L3 Event3]],Table16[#All],2,FALSE),0)</f>
        <v>0</v>
      </c>
      <c r="H14" s="5">
        <v>0</v>
      </c>
      <c r="I14" s="14">
        <v>0</v>
      </c>
      <c r="J14" s="2">
        <v>0</v>
      </c>
      <c r="K14" s="2">
        <v>0</v>
      </c>
      <c r="L14" s="2">
        <v>40</v>
      </c>
      <c r="M14" s="6">
        <f>SUM(E14:L14)</f>
        <v>40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ca="1">IF(D14=3,N14,O14)</f>
        <v>0</v>
      </c>
      <c r="Q14" s="6" cm="1">
        <f t="array" ref="Q14">IFERROR(SUM(LARGE(E14:L14,{1,2,3,4})),0)</f>
        <v>40</v>
      </c>
      <c r="R14" s="51"/>
      <c r="S14" s="51"/>
      <c r="T14" s="51"/>
      <c r="U14" s="51"/>
      <c r="V14" s="51"/>
      <c r="W14" s="51"/>
      <c r="X14" s="51"/>
      <c r="Y14" s="51"/>
      <c r="Z14" s="8"/>
      <c r="AA14" s="8"/>
      <c r="AB14" s="8"/>
      <c r="AC14" s="8"/>
    </row>
    <row r="15" spans="1:29" ht="18.75" customHeight="1" x14ac:dyDescent="0.55000000000000004">
      <c r="A15" s="3">
        <v>13</v>
      </c>
      <c r="B15" s="57" t="s">
        <v>203</v>
      </c>
      <c r="C15" s="5" t="s">
        <v>9</v>
      </c>
      <c r="D15" s="5">
        <v>3</v>
      </c>
      <c r="E15" s="5">
        <f>IFERROR(VLOOKUP(Table_13[[#This Row],[L3 Event1]],Table16[#All],2,FALSE),0)</f>
        <v>25</v>
      </c>
      <c r="F15" s="5">
        <f>IFERROR(VLOOKUP(Table_13[[#This Row],[L3 Event2]],Table16[#All],2,FALSE),0)</f>
        <v>0</v>
      </c>
      <c r="G15" s="5">
        <f>IFERROR(VLOOKUP(Table_13[[#This Row],[L3 Event3]],Table16[#All],2,FALSE),0)</f>
        <v>0</v>
      </c>
      <c r="H15" s="5">
        <v>0</v>
      </c>
      <c r="I15" s="14">
        <v>0</v>
      </c>
      <c r="J15" s="2">
        <v>0</v>
      </c>
      <c r="K15" s="2">
        <v>0</v>
      </c>
      <c r="L15" s="2">
        <v>0</v>
      </c>
      <c r="M15" s="6">
        <f>SUM(E15:L15)</f>
        <v>25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25</v>
      </c>
      <c r="O15" s="5" cm="1">
        <f t="array" aca="1" ref="O15" ca="1">IFERROR(SUM(LARGE(OFFSET(E15,0,0,1,'points tables'!$G$2),{1,2})/2*3),(IFERROR(SUM(LARGE(OFFSET(E15,0,0,1,'points tables'!$G$2),{1})/2*3),0)))</f>
        <v>37.5</v>
      </c>
      <c r="P15" s="7">
        <f ca="1">IF(D15=3,N15,O15)</f>
        <v>25</v>
      </c>
      <c r="Q15" s="6" cm="1">
        <f t="array" ref="Q15">IFERROR(SUM(LARGE(E15:L15,{1,2,3,4})),0)</f>
        <v>25</v>
      </c>
      <c r="R15" s="51">
        <v>3</v>
      </c>
      <c r="S15" s="51"/>
      <c r="T15" s="51"/>
      <c r="U15" s="51"/>
      <c r="V15" s="51"/>
      <c r="W15" s="51"/>
      <c r="X15" s="51"/>
      <c r="Y15" s="51"/>
      <c r="Z15" s="8"/>
      <c r="AA15" s="8"/>
      <c r="AB15" s="8"/>
      <c r="AC15" s="8"/>
    </row>
    <row r="16" spans="1:29" ht="18.75" customHeight="1" x14ac:dyDescent="0.55000000000000004">
      <c r="A16" s="3">
        <v>14</v>
      </c>
      <c r="B16" s="1" t="s">
        <v>212</v>
      </c>
      <c r="C16" s="5" t="s">
        <v>9</v>
      </c>
      <c r="D16" s="5">
        <v>3</v>
      </c>
      <c r="E16" s="5">
        <f>IFERROR(VLOOKUP(Table_13[[#This Row],[L3 Event1]],Table16[#All],2,FALSE),0)</f>
        <v>0</v>
      </c>
      <c r="F16" s="5">
        <f>IFERROR(VLOOKUP(Table_13[[#This Row],[L3 Event2]],Table16[#All],2,FALSE),0)</f>
        <v>0</v>
      </c>
      <c r="G16" s="5">
        <f>IFERROR(VLOOKUP(Table_13[[#This Row],[L3 Event3]],Table16[#All],2,FALSE),0)</f>
        <v>0</v>
      </c>
      <c r="H16" s="5">
        <v>0</v>
      </c>
      <c r="I16" s="14">
        <v>0</v>
      </c>
      <c r="J16" s="2">
        <v>0</v>
      </c>
      <c r="K16" s="2">
        <v>0</v>
      </c>
      <c r="L16" s="5">
        <v>0</v>
      </c>
      <c r="M16" s="6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ca="1">IF(D16=3,N16,O16)</f>
        <v>0</v>
      </c>
      <c r="Q16" s="6" cm="1">
        <f t="array" ref="Q16">IFERROR(SUM(LARGE(E16:L16,{1,2,3,4})),0)</f>
        <v>0</v>
      </c>
      <c r="R16" s="51"/>
      <c r="S16" s="51"/>
      <c r="T16" s="51"/>
      <c r="U16" s="51"/>
      <c r="V16" s="51"/>
      <c r="W16" s="51"/>
      <c r="X16" s="51"/>
      <c r="Y16" s="51"/>
      <c r="Z16" s="8"/>
      <c r="AA16" s="8"/>
      <c r="AB16" s="8"/>
      <c r="AC16" s="8"/>
    </row>
    <row r="17" spans="1:29" ht="18.75" customHeight="1" x14ac:dyDescent="0.55000000000000004">
      <c r="A17" s="24"/>
      <c r="B17" s="38" t="s">
        <v>26</v>
      </c>
      <c r="C17" s="38" t="s">
        <v>27</v>
      </c>
      <c r="D17" s="10"/>
      <c r="E17" s="8"/>
      <c r="F17" s="8"/>
      <c r="G17" s="8"/>
      <c r="H17" s="5"/>
      <c r="I17" s="8"/>
      <c r="J17" s="8"/>
      <c r="K17" s="8"/>
      <c r="L17" s="8"/>
      <c r="M17" s="8"/>
      <c r="N17" s="8"/>
      <c r="O17" s="8"/>
      <c r="P17" s="6"/>
      <c r="Q17" s="8"/>
      <c r="R17" s="54"/>
      <c r="S17" s="54"/>
      <c r="T17" s="54"/>
      <c r="U17" s="54"/>
      <c r="V17" s="54"/>
      <c r="W17" s="54"/>
      <c r="X17" s="54"/>
      <c r="Y17" s="54"/>
      <c r="Z17" s="8"/>
      <c r="AA17" s="8"/>
      <c r="AB17" s="8"/>
      <c r="AC17" s="8"/>
    </row>
    <row r="18" spans="1:29" ht="18.75" customHeight="1" x14ac:dyDescent="0.55000000000000004">
      <c r="A18" s="24"/>
      <c r="B18" s="8"/>
      <c r="C18" s="5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8"/>
      <c r="P18" s="6"/>
      <c r="Q18" s="8"/>
      <c r="R18" s="54"/>
      <c r="S18" s="54"/>
      <c r="T18" s="54"/>
      <c r="U18" s="54"/>
      <c r="V18" s="54"/>
      <c r="W18" s="54"/>
      <c r="X18" s="54"/>
      <c r="Y18" s="54"/>
      <c r="Z18" s="8"/>
      <c r="AA18" s="8"/>
      <c r="AB18" s="8"/>
      <c r="AC18" s="8"/>
    </row>
    <row r="19" spans="1:29" ht="18.75" customHeight="1" x14ac:dyDescent="0.55000000000000004">
      <c r="A19" s="24"/>
      <c r="B19" s="19"/>
      <c r="C19" s="5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8"/>
      <c r="P19" s="6"/>
      <c r="Q19" s="8"/>
      <c r="R19" s="54"/>
      <c r="S19" s="54"/>
      <c r="T19" s="54"/>
      <c r="U19" s="54"/>
      <c r="V19" s="54"/>
      <c r="W19" s="54"/>
      <c r="X19" s="54"/>
      <c r="Y19" s="54"/>
      <c r="Z19" s="8"/>
      <c r="AA19" s="8"/>
      <c r="AB19" s="8"/>
      <c r="AC19" s="8"/>
    </row>
    <row r="20" spans="1:29" ht="18.75" customHeight="1" x14ac:dyDescent="0.55000000000000004">
      <c r="A20" s="2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6"/>
      <c r="Q20" s="8"/>
      <c r="R20" s="54"/>
      <c r="S20" s="54"/>
      <c r="T20" s="54"/>
      <c r="U20" s="54"/>
      <c r="V20" s="54"/>
      <c r="W20" s="54"/>
      <c r="X20" s="54"/>
      <c r="Y20" s="54"/>
      <c r="Z20" s="8"/>
      <c r="AA20" s="8"/>
      <c r="AB20" s="8"/>
      <c r="AC20" s="8"/>
    </row>
    <row r="21" spans="1:29" ht="18.75" customHeight="1" x14ac:dyDescent="0.55000000000000004">
      <c r="A21" s="24"/>
      <c r="B21" s="1"/>
      <c r="C21" s="5"/>
      <c r="D21" s="5"/>
      <c r="E21" s="5"/>
      <c r="F21" s="5"/>
      <c r="G21" s="5"/>
      <c r="H21" s="5"/>
      <c r="I21" s="2"/>
      <c r="J21" s="2"/>
      <c r="K21" s="2"/>
      <c r="L21" s="2"/>
      <c r="M21" s="8"/>
      <c r="N21" s="8"/>
      <c r="O21" s="8"/>
      <c r="P21" s="6"/>
      <c r="Q21" s="8"/>
      <c r="R21" s="54"/>
      <c r="S21" s="54"/>
      <c r="T21" s="54"/>
      <c r="U21" s="54"/>
      <c r="V21" s="54"/>
      <c r="W21" s="54"/>
      <c r="X21" s="54"/>
      <c r="Y21" s="54"/>
      <c r="Z21" s="8"/>
      <c r="AA21" s="8"/>
      <c r="AB21" s="8"/>
      <c r="AC21" s="8"/>
    </row>
    <row r="22" spans="1:29" ht="18.75" customHeight="1" x14ac:dyDescent="0.55000000000000004">
      <c r="A22" s="24"/>
      <c r="B22" s="1"/>
      <c r="C22" s="5"/>
      <c r="D22" s="5"/>
      <c r="E22" s="5"/>
      <c r="F22" s="5"/>
      <c r="G22" s="5"/>
      <c r="H22" s="5"/>
      <c r="I22" s="2"/>
      <c r="J22" s="2"/>
      <c r="K22" s="2"/>
      <c r="L22" s="2"/>
      <c r="M22" s="8"/>
      <c r="N22" s="8"/>
      <c r="O22" s="8"/>
      <c r="P22" s="6"/>
      <c r="Q22" s="8"/>
      <c r="R22" s="54"/>
      <c r="S22" s="54"/>
      <c r="T22" s="54"/>
      <c r="U22" s="54"/>
      <c r="V22" s="54"/>
      <c r="W22" s="54"/>
      <c r="X22" s="54"/>
      <c r="Y22" s="54"/>
      <c r="Z22" s="8"/>
      <c r="AA22" s="8"/>
      <c r="AB22" s="8"/>
      <c r="AC22" s="8"/>
    </row>
    <row r="23" spans="1:29" ht="18.75" customHeight="1" x14ac:dyDescent="0.55000000000000004">
      <c r="A23" s="24"/>
      <c r="B23" s="19"/>
      <c r="C23" s="5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8"/>
      <c r="P23" s="6"/>
      <c r="Q23" s="8"/>
      <c r="R23" s="54"/>
      <c r="S23" s="54"/>
      <c r="T23" s="54"/>
      <c r="U23" s="54"/>
      <c r="V23" s="54"/>
      <c r="W23" s="54"/>
      <c r="X23" s="54"/>
      <c r="Y23" s="54"/>
      <c r="Z23" s="8"/>
      <c r="AA23" s="8"/>
      <c r="AB23" s="8"/>
      <c r="AC23" s="8"/>
    </row>
    <row r="24" spans="1:29" ht="18.75" customHeight="1" x14ac:dyDescent="0.55000000000000004">
      <c r="A24" s="24"/>
      <c r="B24" s="19"/>
      <c r="C24" s="5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8"/>
      <c r="P24" s="6"/>
      <c r="Q24" s="8"/>
      <c r="R24" s="54"/>
      <c r="S24" s="54"/>
      <c r="T24" s="54"/>
      <c r="U24" s="54"/>
      <c r="V24" s="54"/>
      <c r="W24" s="54"/>
      <c r="X24" s="54"/>
      <c r="Y24" s="54"/>
      <c r="Z24" s="8"/>
      <c r="AA24" s="8"/>
      <c r="AB24" s="8"/>
      <c r="AC24" s="8"/>
    </row>
    <row r="25" spans="1:29" ht="18.75" customHeight="1" x14ac:dyDescent="0.55000000000000004">
      <c r="A25" s="24"/>
      <c r="B25" s="19"/>
      <c r="C25" s="5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8"/>
      <c r="P25" s="6"/>
      <c r="Q25" s="8"/>
      <c r="R25" s="54"/>
      <c r="S25" s="54"/>
      <c r="T25" s="54"/>
      <c r="U25" s="54"/>
      <c r="V25" s="54"/>
      <c r="W25" s="54"/>
      <c r="X25" s="54"/>
      <c r="Y25" s="54"/>
      <c r="Z25" s="8"/>
      <c r="AA25" s="8"/>
      <c r="AB25" s="8"/>
      <c r="AC25" s="8"/>
    </row>
    <row r="26" spans="1:29" ht="18.75" customHeight="1" x14ac:dyDescent="0.55000000000000004">
      <c r="A26" s="24"/>
      <c r="B26" s="19"/>
      <c r="C26" s="5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8"/>
      <c r="P26" s="6"/>
      <c r="Q26" s="8"/>
      <c r="R26" s="54"/>
      <c r="S26" s="54"/>
      <c r="T26" s="54"/>
      <c r="U26" s="54"/>
      <c r="V26" s="54"/>
      <c r="W26" s="54"/>
      <c r="X26" s="54"/>
      <c r="Y26" s="54"/>
      <c r="Z26" s="8"/>
      <c r="AA26" s="8"/>
      <c r="AB26" s="8"/>
      <c r="AC26" s="8"/>
    </row>
    <row r="27" spans="1:29" ht="18.75" customHeight="1" x14ac:dyDescent="0.55000000000000004">
      <c r="A27" s="24"/>
      <c r="B27" s="19"/>
      <c r="C27" s="5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8"/>
      <c r="P27" s="6"/>
      <c r="Q27" s="8"/>
      <c r="R27" s="54"/>
      <c r="S27" s="54"/>
      <c r="T27" s="54"/>
      <c r="U27" s="54"/>
      <c r="V27" s="54"/>
      <c r="W27" s="54"/>
      <c r="X27" s="54"/>
      <c r="Y27" s="54"/>
      <c r="Z27" s="8"/>
      <c r="AA27" s="8"/>
      <c r="AB27" s="8"/>
      <c r="AC27" s="8"/>
    </row>
    <row r="28" spans="1:29" ht="18.75" customHeight="1" x14ac:dyDescent="0.55000000000000004">
      <c r="A28" s="24"/>
      <c r="B28" s="19"/>
      <c r="C28" s="5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8"/>
      <c r="P28" s="6"/>
      <c r="Q28" s="8"/>
      <c r="R28" s="6"/>
      <c r="S28" s="6"/>
      <c r="T28" s="8"/>
      <c r="U28" s="5"/>
      <c r="V28" s="6"/>
      <c r="W28" s="8"/>
      <c r="X28" s="8"/>
      <c r="Y28" s="8"/>
      <c r="Z28" s="8"/>
      <c r="AA28" s="8"/>
      <c r="AB28" s="8"/>
      <c r="AC28" s="8"/>
    </row>
    <row r="29" spans="1:29" ht="18.75" customHeight="1" x14ac:dyDescent="0.55000000000000004">
      <c r="A29" s="24"/>
      <c r="B29" s="19"/>
      <c r="C29" s="5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8"/>
      <c r="P29" s="6"/>
      <c r="Q29" s="8"/>
      <c r="R29" s="6"/>
      <c r="S29" s="6"/>
      <c r="T29" s="8"/>
      <c r="U29" s="5"/>
      <c r="V29" s="6"/>
      <c r="W29" s="8"/>
      <c r="X29" s="8"/>
      <c r="Y29" s="8"/>
      <c r="Z29" s="8"/>
      <c r="AA29" s="8"/>
      <c r="AB29" s="8"/>
      <c r="AC29" s="8"/>
    </row>
    <row r="30" spans="1:29" ht="18.75" customHeight="1" x14ac:dyDescent="0.55000000000000004">
      <c r="A30" s="24"/>
      <c r="B30" s="19"/>
      <c r="C30" s="5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8"/>
      <c r="P30" s="6"/>
      <c r="Q30" s="8"/>
      <c r="R30" s="6"/>
      <c r="S30" s="6"/>
      <c r="T30" s="8"/>
      <c r="U30" s="5"/>
      <c r="V30" s="6"/>
      <c r="W30" s="8"/>
      <c r="X30" s="8"/>
      <c r="Y30" s="8"/>
      <c r="Z30" s="8"/>
      <c r="AA30" s="8"/>
      <c r="AB30" s="8"/>
      <c r="AC30" s="8"/>
    </row>
    <row r="31" spans="1:29" ht="18.75" customHeight="1" x14ac:dyDescent="0.55000000000000004">
      <c r="A31" s="24"/>
      <c r="B31" s="19"/>
      <c r="C31" s="5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8"/>
      <c r="P31" s="6"/>
      <c r="Q31" s="8"/>
      <c r="R31" s="6"/>
      <c r="S31" s="6"/>
      <c r="T31" s="8"/>
      <c r="U31" s="5"/>
      <c r="V31" s="6"/>
      <c r="W31" s="8"/>
      <c r="X31" s="8"/>
      <c r="Y31" s="8"/>
      <c r="Z31" s="8"/>
      <c r="AA31" s="8"/>
      <c r="AB31" s="8"/>
      <c r="AC31" s="8"/>
    </row>
    <row r="32" spans="1:29" ht="18.75" customHeight="1" x14ac:dyDescent="0.55000000000000004">
      <c r="A32" s="24"/>
      <c r="B32" s="19"/>
      <c r="C32" s="5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8"/>
      <c r="P32" s="6"/>
      <c r="Q32" s="8"/>
      <c r="R32" s="6"/>
      <c r="S32" s="6"/>
      <c r="T32" s="8"/>
      <c r="U32" s="5"/>
      <c r="V32" s="6"/>
      <c r="W32" s="8"/>
      <c r="X32" s="8"/>
      <c r="Y32" s="8"/>
      <c r="Z32" s="8"/>
      <c r="AA32" s="8"/>
      <c r="AB32" s="8"/>
      <c r="AC32" s="8"/>
    </row>
    <row r="33" spans="1:29" ht="18.75" customHeight="1" x14ac:dyDescent="0.55000000000000004">
      <c r="A33" s="24"/>
      <c r="B33" s="19"/>
      <c r="C33" s="5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8"/>
      <c r="P33" s="6"/>
      <c r="Q33" s="8"/>
      <c r="R33" s="6"/>
      <c r="S33" s="6"/>
      <c r="T33" s="8"/>
      <c r="U33" s="5"/>
      <c r="V33" s="6"/>
      <c r="W33" s="8"/>
      <c r="X33" s="8"/>
      <c r="Y33" s="8"/>
      <c r="Z33" s="8"/>
      <c r="AA33" s="8"/>
      <c r="AB33" s="8"/>
      <c r="AC33" s="8"/>
    </row>
    <row r="34" spans="1:29" ht="18.75" customHeight="1" x14ac:dyDescent="0.55000000000000004">
      <c r="A34" s="24"/>
      <c r="B34" s="19"/>
      <c r="C34" s="5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8"/>
      <c r="P34" s="6"/>
      <c r="Q34" s="8"/>
      <c r="R34" s="6"/>
      <c r="S34" s="6"/>
      <c r="T34" s="8"/>
      <c r="U34" s="5"/>
      <c r="V34" s="6"/>
      <c r="W34" s="8"/>
      <c r="X34" s="8"/>
      <c r="Y34" s="8"/>
      <c r="Z34" s="8"/>
      <c r="AA34" s="8"/>
      <c r="AB34" s="8"/>
      <c r="AC34" s="8"/>
    </row>
    <row r="35" spans="1:29" ht="18.75" customHeight="1" x14ac:dyDescent="0.55000000000000004">
      <c r="A35" s="24"/>
      <c r="B35" s="19"/>
      <c r="C35" s="5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8"/>
      <c r="P35" s="6"/>
      <c r="Q35" s="8"/>
      <c r="R35" s="6"/>
      <c r="S35" s="6"/>
      <c r="T35" s="8"/>
      <c r="U35" s="5"/>
      <c r="V35" s="6"/>
      <c r="W35" s="8"/>
      <c r="X35" s="8"/>
      <c r="Y35" s="8"/>
      <c r="Z35" s="8"/>
      <c r="AA35" s="8"/>
      <c r="AB35" s="8"/>
      <c r="AC35" s="8"/>
    </row>
    <row r="36" spans="1:29" ht="18.75" customHeight="1" x14ac:dyDescent="0.55000000000000004">
      <c r="A36" s="24"/>
      <c r="B36" s="19"/>
      <c r="C36" s="5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8"/>
      <c r="P36" s="6"/>
      <c r="Q36" s="8"/>
      <c r="R36" s="6"/>
      <c r="S36" s="6"/>
      <c r="T36" s="8"/>
      <c r="U36" s="5"/>
      <c r="V36" s="6"/>
      <c r="W36" s="8"/>
      <c r="X36" s="8"/>
      <c r="Y36" s="8"/>
      <c r="Z36" s="8"/>
      <c r="AA36" s="8"/>
      <c r="AB36" s="8"/>
      <c r="AC36" s="8"/>
    </row>
    <row r="37" spans="1:29" ht="18.75" customHeight="1" x14ac:dyDescent="0.55000000000000004">
      <c r="A37" s="24"/>
      <c r="B37" s="19"/>
      <c r="C37" s="5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8"/>
      <c r="P37" s="6"/>
      <c r="Q37" s="8"/>
      <c r="R37" s="6"/>
      <c r="S37" s="6"/>
      <c r="T37" s="8"/>
      <c r="U37" s="5"/>
      <c r="V37" s="6"/>
      <c r="W37" s="8"/>
      <c r="X37" s="8"/>
      <c r="Y37" s="8"/>
      <c r="Z37" s="8"/>
      <c r="AA37" s="8"/>
      <c r="AB37" s="8"/>
      <c r="AC37" s="8"/>
    </row>
    <row r="38" spans="1:29" ht="18.75" customHeight="1" x14ac:dyDescent="0.55000000000000004">
      <c r="A38" s="24"/>
      <c r="B38" s="19"/>
      <c r="C38" s="5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8"/>
      <c r="P38" s="6"/>
      <c r="Q38" s="8"/>
      <c r="R38" s="6"/>
      <c r="S38" s="6"/>
      <c r="T38" s="8"/>
      <c r="U38" s="5"/>
      <c r="V38" s="6"/>
      <c r="W38" s="8"/>
      <c r="X38" s="8"/>
      <c r="Y38" s="8"/>
      <c r="Z38" s="8"/>
      <c r="AA38" s="8"/>
      <c r="AB38" s="8"/>
      <c r="AC38" s="8"/>
    </row>
    <row r="39" spans="1:29" ht="18.75" customHeight="1" x14ac:dyDescent="0.55000000000000004">
      <c r="A39" s="24"/>
      <c r="B39" s="19"/>
      <c r="C39" s="5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8"/>
      <c r="P39" s="6"/>
      <c r="Q39" s="8"/>
      <c r="R39" s="6"/>
      <c r="S39" s="6"/>
      <c r="T39" s="8"/>
      <c r="U39" s="5"/>
      <c r="V39" s="6"/>
      <c r="W39" s="8"/>
      <c r="X39" s="8"/>
      <c r="Y39" s="8"/>
      <c r="Z39" s="8"/>
      <c r="AA39" s="8"/>
      <c r="AB39" s="8"/>
      <c r="AC39" s="8"/>
    </row>
    <row r="40" spans="1:29" ht="18.75" customHeight="1" x14ac:dyDescent="0.55000000000000004">
      <c r="A40" s="24"/>
      <c r="B40" s="19"/>
      <c r="C40" s="5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8"/>
      <c r="P40" s="6"/>
      <c r="Q40" s="8"/>
      <c r="R40" s="6"/>
      <c r="S40" s="6"/>
      <c r="T40" s="8"/>
      <c r="U40" s="5"/>
      <c r="V40" s="6"/>
      <c r="W40" s="8"/>
      <c r="X40" s="8"/>
      <c r="Y40" s="8"/>
      <c r="Z40" s="8"/>
      <c r="AA40" s="8"/>
      <c r="AB40" s="8"/>
      <c r="AC40" s="8"/>
    </row>
    <row r="41" spans="1:29" ht="18.75" customHeight="1" x14ac:dyDescent="0.55000000000000004">
      <c r="A41" s="24"/>
      <c r="B41" s="19"/>
      <c r="C41" s="5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8"/>
      <c r="P41" s="6"/>
      <c r="Q41" s="8"/>
      <c r="R41" s="6"/>
      <c r="S41" s="6"/>
      <c r="T41" s="8"/>
      <c r="U41" s="5"/>
      <c r="V41" s="6"/>
      <c r="W41" s="8"/>
      <c r="X41" s="8"/>
      <c r="Y41" s="8"/>
      <c r="Z41" s="8"/>
      <c r="AA41" s="8"/>
      <c r="AB41" s="8"/>
      <c r="AC41" s="8"/>
    </row>
    <row r="42" spans="1:29" ht="18.75" customHeight="1" x14ac:dyDescent="0.55000000000000004">
      <c r="A42" s="24"/>
      <c r="B42" s="19"/>
      <c r="C42" s="5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8"/>
      <c r="P42" s="6"/>
      <c r="Q42" s="8"/>
      <c r="R42" s="6"/>
      <c r="S42" s="6"/>
      <c r="T42" s="8"/>
      <c r="U42" s="5"/>
      <c r="V42" s="6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24"/>
      <c r="B43" s="19"/>
      <c r="C43" s="5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8"/>
      <c r="P43" s="6"/>
      <c r="Q43" s="8"/>
      <c r="R43" s="6"/>
      <c r="S43" s="6"/>
      <c r="T43" s="8"/>
      <c r="U43" s="5"/>
      <c r="V43" s="6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24"/>
      <c r="B44" s="19"/>
      <c r="C44" s="5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8"/>
      <c r="P44" s="6"/>
      <c r="Q44" s="8"/>
      <c r="R44" s="6"/>
      <c r="S44" s="6"/>
      <c r="T44" s="8"/>
      <c r="U44" s="5"/>
      <c r="V44" s="6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24"/>
      <c r="B45" s="19"/>
      <c r="C45" s="5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8"/>
      <c r="P45" s="6"/>
      <c r="Q45" s="8"/>
      <c r="R45" s="6"/>
      <c r="S45" s="6"/>
      <c r="T45" s="8"/>
      <c r="U45" s="5"/>
      <c r="V45" s="6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24"/>
      <c r="B46" s="19"/>
      <c r="C46" s="5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8"/>
      <c r="P46" s="6"/>
      <c r="Q46" s="8"/>
      <c r="R46" s="6"/>
      <c r="S46" s="6"/>
      <c r="T46" s="8"/>
      <c r="U46" s="5"/>
      <c r="V46" s="6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24"/>
      <c r="B47" s="19"/>
      <c r="C47" s="5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8"/>
      <c r="P47" s="6"/>
      <c r="Q47" s="8"/>
      <c r="R47" s="6"/>
      <c r="S47" s="6"/>
      <c r="T47" s="8"/>
      <c r="U47" s="5"/>
      <c r="V47" s="6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24"/>
      <c r="B48" s="19"/>
      <c r="C48" s="5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8"/>
      <c r="P48" s="6"/>
      <c r="Q48" s="8"/>
      <c r="R48" s="6"/>
      <c r="S48" s="6"/>
      <c r="T48" s="8"/>
      <c r="U48" s="5"/>
      <c r="V48" s="6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24"/>
      <c r="B49" s="19"/>
      <c r="C49" s="5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8"/>
      <c r="P49" s="6"/>
      <c r="Q49" s="8"/>
      <c r="R49" s="6"/>
      <c r="S49" s="6"/>
      <c r="T49" s="8"/>
      <c r="U49" s="5"/>
      <c r="V49" s="6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24"/>
      <c r="B50" s="19"/>
      <c r="C50" s="5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8"/>
      <c r="P50" s="6"/>
      <c r="Q50" s="8"/>
      <c r="R50" s="6"/>
      <c r="S50" s="6"/>
      <c r="T50" s="8"/>
      <c r="U50" s="5"/>
      <c r="V50" s="6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24"/>
      <c r="B51" s="19"/>
      <c r="C51" s="5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8"/>
      <c r="P51" s="6"/>
      <c r="Q51" s="8"/>
      <c r="R51" s="6"/>
      <c r="S51" s="6"/>
      <c r="T51" s="8"/>
      <c r="U51" s="5"/>
      <c r="V51" s="6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24"/>
      <c r="B52" s="19"/>
      <c r="C52" s="5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8"/>
      <c r="P52" s="6"/>
      <c r="Q52" s="8"/>
      <c r="R52" s="6"/>
      <c r="S52" s="6"/>
      <c r="T52" s="8"/>
      <c r="U52" s="5"/>
      <c r="V52" s="6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24"/>
      <c r="B53" s="19"/>
      <c r="C53" s="5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8"/>
      <c r="P53" s="6"/>
      <c r="Q53" s="8"/>
      <c r="R53" s="6"/>
      <c r="S53" s="6"/>
      <c r="T53" s="8"/>
      <c r="U53" s="5"/>
      <c r="V53" s="6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24"/>
      <c r="B54" s="19"/>
      <c r="C54" s="5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8"/>
      <c r="P54" s="6"/>
      <c r="Q54" s="8"/>
      <c r="R54" s="6"/>
      <c r="S54" s="6"/>
      <c r="T54" s="8"/>
      <c r="U54" s="5"/>
      <c r="V54" s="6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24"/>
      <c r="B55" s="19"/>
      <c r="C55" s="5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8"/>
      <c r="P55" s="6"/>
      <c r="Q55" s="8"/>
      <c r="R55" s="6"/>
      <c r="S55" s="6"/>
      <c r="T55" s="8"/>
      <c r="U55" s="5"/>
      <c r="V55" s="6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24"/>
      <c r="B56" s="19"/>
      <c r="C56" s="5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8"/>
      <c r="P56" s="6"/>
      <c r="Q56" s="8"/>
      <c r="R56" s="6"/>
      <c r="S56" s="6"/>
      <c r="T56" s="8"/>
      <c r="U56" s="5"/>
      <c r="V56" s="6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24"/>
      <c r="B57" s="19"/>
      <c r="C57" s="5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8"/>
      <c r="P57" s="6"/>
      <c r="Q57" s="8"/>
      <c r="R57" s="6"/>
      <c r="S57" s="6"/>
      <c r="T57" s="8"/>
      <c r="U57" s="5"/>
      <c r="V57" s="6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24"/>
      <c r="B58" s="19"/>
      <c r="C58" s="5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8"/>
      <c r="P58" s="6"/>
      <c r="Q58" s="8"/>
      <c r="R58" s="6"/>
      <c r="S58" s="6"/>
      <c r="T58" s="8"/>
      <c r="U58" s="5"/>
      <c r="V58" s="6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24"/>
      <c r="B59" s="19"/>
      <c r="C59" s="5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8"/>
      <c r="P59" s="6"/>
      <c r="Q59" s="8"/>
      <c r="R59" s="6"/>
      <c r="S59" s="6"/>
      <c r="T59" s="8"/>
      <c r="U59" s="5"/>
      <c r="V59" s="6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24"/>
      <c r="B60" s="19"/>
      <c r="C60" s="5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8"/>
      <c r="P60" s="6"/>
      <c r="Q60" s="8"/>
      <c r="R60" s="6"/>
      <c r="S60" s="6"/>
      <c r="T60" s="8"/>
      <c r="U60" s="5"/>
      <c r="V60" s="6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24"/>
      <c r="B61" s="19"/>
      <c r="C61" s="5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8"/>
      <c r="P61" s="6"/>
      <c r="Q61" s="8"/>
      <c r="R61" s="6"/>
      <c r="S61" s="6"/>
      <c r="T61" s="8"/>
      <c r="U61" s="5"/>
      <c r="V61" s="6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24"/>
      <c r="B62" s="19"/>
      <c r="C62" s="5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8"/>
      <c r="P62" s="6"/>
      <c r="Q62" s="8"/>
      <c r="R62" s="6"/>
      <c r="S62" s="6"/>
      <c r="T62" s="8"/>
      <c r="U62" s="5"/>
      <c r="V62" s="6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24"/>
      <c r="B63" s="19"/>
      <c r="C63" s="5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8"/>
      <c r="P63" s="6"/>
      <c r="Q63" s="8"/>
      <c r="R63" s="6"/>
      <c r="S63" s="6"/>
      <c r="T63" s="8"/>
      <c r="U63" s="5"/>
      <c r="V63" s="6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24"/>
      <c r="B64" s="19"/>
      <c r="C64" s="5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8"/>
      <c r="P64" s="6"/>
      <c r="Q64" s="8"/>
      <c r="R64" s="6"/>
      <c r="S64" s="6"/>
      <c r="T64" s="8"/>
      <c r="U64" s="5"/>
      <c r="V64" s="6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24"/>
      <c r="B65" s="19"/>
      <c r="C65" s="5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8"/>
      <c r="P65" s="6"/>
      <c r="Q65" s="8"/>
      <c r="R65" s="6"/>
      <c r="S65" s="6"/>
      <c r="T65" s="8"/>
      <c r="U65" s="5"/>
      <c r="V65" s="6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24"/>
      <c r="B66" s="19"/>
      <c r="C66" s="5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8"/>
      <c r="P66" s="6"/>
      <c r="Q66" s="8"/>
      <c r="R66" s="6"/>
      <c r="S66" s="6"/>
      <c r="T66" s="8"/>
      <c r="U66" s="5"/>
      <c r="V66" s="6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24"/>
      <c r="B67" s="19"/>
      <c r="C67" s="5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8"/>
      <c r="P67" s="6"/>
      <c r="Q67" s="8"/>
      <c r="R67" s="6"/>
      <c r="S67" s="6"/>
      <c r="T67" s="8"/>
      <c r="U67" s="5"/>
      <c r="V67" s="6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24"/>
      <c r="B68" s="19"/>
      <c r="C68" s="5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8"/>
      <c r="P68" s="6"/>
      <c r="Q68" s="8"/>
      <c r="R68" s="6"/>
      <c r="S68" s="6"/>
      <c r="T68" s="8"/>
      <c r="U68" s="5"/>
      <c r="V68" s="6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24"/>
      <c r="B69" s="19"/>
      <c r="C69" s="5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8"/>
      <c r="P69" s="6"/>
      <c r="Q69" s="8"/>
      <c r="R69" s="6"/>
      <c r="S69" s="6"/>
      <c r="T69" s="8"/>
      <c r="U69" s="5"/>
      <c r="V69" s="6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24"/>
      <c r="B70" s="19"/>
      <c r="C70" s="5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8"/>
      <c r="P70" s="6"/>
      <c r="Q70" s="8"/>
      <c r="R70" s="6"/>
      <c r="S70" s="6"/>
      <c r="T70" s="8"/>
      <c r="U70" s="5"/>
      <c r="V70" s="6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24"/>
      <c r="B71" s="19"/>
      <c r="C71" s="5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8"/>
      <c r="P71" s="6"/>
      <c r="Q71" s="8"/>
      <c r="R71" s="6"/>
      <c r="S71" s="6"/>
      <c r="T71" s="8"/>
      <c r="U71" s="5"/>
      <c r="V71" s="6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24"/>
      <c r="B72" s="19"/>
      <c r="C72" s="5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8"/>
      <c r="P72" s="6"/>
      <c r="Q72" s="8"/>
      <c r="R72" s="6"/>
      <c r="S72" s="6"/>
      <c r="T72" s="8"/>
      <c r="U72" s="5"/>
      <c r="V72" s="6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24"/>
      <c r="B73" s="19"/>
      <c r="C73" s="5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8"/>
      <c r="P73" s="6"/>
      <c r="Q73" s="8"/>
      <c r="R73" s="6"/>
      <c r="S73" s="6"/>
      <c r="T73" s="8"/>
      <c r="U73" s="5"/>
      <c r="V73" s="6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24"/>
      <c r="B74" s="19"/>
      <c r="C74" s="5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8"/>
      <c r="P74" s="6"/>
      <c r="Q74" s="8"/>
      <c r="R74" s="6"/>
      <c r="S74" s="6"/>
      <c r="T74" s="8"/>
      <c r="U74" s="5"/>
      <c r="V74" s="6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24"/>
      <c r="B75" s="19"/>
      <c r="C75" s="5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8"/>
      <c r="P75" s="6"/>
      <c r="Q75" s="8"/>
      <c r="R75" s="6"/>
      <c r="S75" s="6"/>
      <c r="T75" s="8"/>
      <c r="U75" s="5"/>
      <c r="V75" s="6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24"/>
      <c r="B76" s="19"/>
      <c r="C76" s="5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8"/>
      <c r="P76" s="6"/>
      <c r="Q76" s="8"/>
      <c r="R76" s="6"/>
      <c r="S76" s="6"/>
      <c r="T76" s="8"/>
      <c r="U76" s="5"/>
      <c r="V76" s="6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24"/>
      <c r="B77" s="19"/>
      <c r="C77" s="5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8"/>
      <c r="P77" s="6"/>
      <c r="Q77" s="8"/>
      <c r="R77" s="6"/>
      <c r="S77" s="6"/>
      <c r="T77" s="8"/>
      <c r="U77" s="5"/>
      <c r="V77" s="6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24"/>
      <c r="B78" s="19"/>
      <c r="C78" s="5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8"/>
      <c r="P78" s="6"/>
      <c r="Q78" s="8"/>
      <c r="R78" s="6"/>
      <c r="S78" s="6"/>
      <c r="T78" s="8"/>
      <c r="U78" s="5"/>
      <c r="V78" s="6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24"/>
      <c r="B79" s="19"/>
      <c r="C79" s="5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8"/>
      <c r="P79" s="6"/>
      <c r="Q79" s="8"/>
      <c r="R79" s="6"/>
      <c r="S79" s="6"/>
      <c r="T79" s="8"/>
      <c r="U79" s="5"/>
      <c r="V79" s="6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24"/>
      <c r="B80" s="19"/>
      <c r="C80" s="5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8"/>
      <c r="P80" s="6"/>
      <c r="Q80" s="8"/>
      <c r="R80" s="6"/>
      <c r="S80" s="6"/>
      <c r="T80" s="8"/>
      <c r="U80" s="5"/>
      <c r="V80" s="6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24"/>
      <c r="B81" s="19"/>
      <c r="C81" s="5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8"/>
      <c r="P81" s="6"/>
      <c r="Q81" s="8"/>
      <c r="R81" s="6"/>
      <c r="S81" s="6"/>
      <c r="T81" s="8"/>
      <c r="U81" s="5"/>
      <c r="V81" s="6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24"/>
      <c r="B82" s="19"/>
      <c r="C82" s="5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8"/>
      <c r="P82" s="6"/>
      <c r="Q82" s="8"/>
      <c r="R82" s="6"/>
      <c r="S82" s="6"/>
      <c r="T82" s="8"/>
      <c r="U82" s="5"/>
      <c r="V82" s="6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24"/>
      <c r="B83" s="19"/>
      <c r="C83" s="5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8"/>
      <c r="P83" s="6"/>
      <c r="Q83" s="8"/>
      <c r="R83" s="6"/>
      <c r="S83" s="6"/>
      <c r="T83" s="8"/>
      <c r="U83" s="5"/>
      <c r="V83" s="6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24"/>
      <c r="B84" s="19"/>
      <c r="C84" s="5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8"/>
      <c r="P84" s="6"/>
      <c r="Q84" s="8"/>
      <c r="R84" s="6"/>
      <c r="S84" s="6"/>
      <c r="T84" s="8"/>
      <c r="U84" s="5"/>
      <c r="V84" s="6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24"/>
      <c r="B85" s="19"/>
      <c r="C85" s="5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8"/>
      <c r="P85" s="6"/>
      <c r="Q85" s="8"/>
      <c r="R85" s="6"/>
      <c r="S85" s="6"/>
      <c r="T85" s="8"/>
      <c r="U85" s="5"/>
      <c r="V85" s="6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24"/>
      <c r="B86" s="19"/>
      <c r="C86" s="5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8"/>
      <c r="P86" s="6"/>
      <c r="Q86" s="8"/>
      <c r="R86" s="6"/>
      <c r="S86" s="6"/>
      <c r="T86" s="8"/>
      <c r="U86" s="5"/>
      <c r="V86" s="6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24"/>
      <c r="B87" s="19"/>
      <c r="C87" s="5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8"/>
      <c r="P87" s="6"/>
      <c r="Q87" s="8"/>
      <c r="R87" s="6"/>
      <c r="S87" s="6"/>
      <c r="T87" s="8"/>
      <c r="U87" s="5"/>
      <c r="V87" s="6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24"/>
      <c r="B88" s="19"/>
      <c r="C88" s="5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8"/>
      <c r="P88" s="6"/>
      <c r="Q88" s="8"/>
      <c r="R88" s="6"/>
      <c r="S88" s="6"/>
      <c r="T88" s="8"/>
      <c r="U88" s="5"/>
      <c r="V88" s="6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24"/>
      <c r="B89" s="19"/>
      <c r="C89" s="5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8"/>
      <c r="P89" s="6"/>
      <c r="Q89" s="8"/>
      <c r="R89" s="6"/>
      <c r="S89" s="6"/>
      <c r="T89" s="8"/>
      <c r="U89" s="5"/>
      <c r="V89" s="6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24"/>
      <c r="B90" s="19"/>
      <c r="C90" s="5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8"/>
      <c r="P90" s="6"/>
      <c r="Q90" s="8"/>
      <c r="R90" s="6"/>
      <c r="S90" s="6"/>
      <c r="T90" s="8"/>
      <c r="U90" s="5"/>
      <c r="V90" s="6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24"/>
      <c r="B91" s="19"/>
      <c r="C91" s="5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8"/>
      <c r="P91" s="6"/>
      <c r="Q91" s="8"/>
      <c r="R91" s="6"/>
      <c r="S91" s="6"/>
      <c r="T91" s="8"/>
      <c r="U91" s="5"/>
      <c r="V91" s="6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24"/>
      <c r="B92" s="19"/>
      <c r="C92" s="5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8"/>
      <c r="P92" s="6"/>
      <c r="Q92" s="8"/>
      <c r="R92" s="6"/>
      <c r="S92" s="6"/>
      <c r="T92" s="8"/>
      <c r="U92" s="5"/>
      <c r="V92" s="6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24"/>
      <c r="B93" s="19"/>
      <c r="C93" s="5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8"/>
      <c r="P93" s="6"/>
      <c r="Q93" s="8"/>
      <c r="R93" s="6"/>
      <c r="S93" s="6"/>
      <c r="T93" s="8"/>
      <c r="U93" s="5"/>
      <c r="V93" s="6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24"/>
      <c r="B94" s="19"/>
      <c r="C94" s="5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8"/>
      <c r="P94" s="6"/>
      <c r="Q94" s="8"/>
      <c r="R94" s="6"/>
      <c r="S94" s="6"/>
      <c r="T94" s="8"/>
      <c r="U94" s="5"/>
      <c r="V94" s="6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24"/>
      <c r="B95" s="19"/>
      <c r="C95" s="5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8"/>
      <c r="P95" s="6"/>
      <c r="Q95" s="8"/>
      <c r="R95" s="6"/>
      <c r="S95" s="6"/>
      <c r="T95" s="8"/>
      <c r="U95" s="5"/>
      <c r="V95" s="6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24"/>
      <c r="B96" s="19"/>
      <c r="C96" s="5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8"/>
      <c r="P96" s="6"/>
      <c r="Q96" s="8"/>
      <c r="R96" s="6"/>
      <c r="S96" s="6"/>
      <c r="T96" s="8"/>
      <c r="U96" s="5"/>
      <c r="V96" s="6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24"/>
      <c r="B97" s="19"/>
      <c r="C97" s="5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8"/>
      <c r="P97" s="6"/>
      <c r="Q97" s="8"/>
      <c r="R97" s="6"/>
      <c r="S97" s="6"/>
      <c r="T97" s="8"/>
      <c r="U97" s="5"/>
      <c r="V97" s="6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24"/>
      <c r="B98" s="19"/>
      <c r="C98" s="5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8"/>
      <c r="P98" s="6"/>
      <c r="Q98" s="8"/>
      <c r="R98" s="6"/>
      <c r="S98" s="6"/>
      <c r="T98" s="8"/>
      <c r="U98" s="5"/>
      <c r="V98" s="6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24"/>
      <c r="B99" s="19"/>
      <c r="C99" s="5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8"/>
      <c r="P99" s="6"/>
      <c r="Q99" s="8"/>
      <c r="R99" s="6"/>
      <c r="S99" s="6"/>
      <c r="T99" s="8"/>
      <c r="U99" s="5"/>
      <c r="V99" s="6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24"/>
      <c r="B100" s="19"/>
      <c r="C100" s="5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8"/>
      <c r="P100" s="6"/>
      <c r="Q100" s="8"/>
      <c r="R100" s="6"/>
      <c r="S100" s="6"/>
      <c r="T100" s="8"/>
      <c r="U100" s="5"/>
      <c r="V100" s="6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24"/>
      <c r="B101" s="19"/>
      <c r="C101" s="5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8"/>
      <c r="P101" s="6"/>
      <c r="Q101" s="8"/>
      <c r="R101" s="6"/>
      <c r="S101" s="6"/>
      <c r="T101" s="8"/>
      <c r="U101" s="5"/>
      <c r="V101" s="6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24"/>
      <c r="B102" s="19"/>
      <c r="C102" s="5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8"/>
      <c r="P102" s="6"/>
      <c r="Q102" s="8"/>
      <c r="R102" s="6"/>
      <c r="S102" s="6"/>
      <c r="T102" s="8"/>
      <c r="U102" s="5"/>
      <c r="V102" s="6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24"/>
      <c r="B103" s="19"/>
      <c r="C103" s="5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8"/>
      <c r="P103" s="6"/>
      <c r="Q103" s="8"/>
      <c r="R103" s="6"/>
      <c r="S103" s="6"/>
      <c r="T103" s="8"/>
      <c r="U103" s="5"/>
      <c r="V103" s="6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24"/>
      <c r="B104" s="19"/>
      <c r="C104" s="5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8"/>
      <c r="P104" s="6"/>
      <c r="Q104" s="8"/>
      <c r="R104" s="6"/>
      <c r="S104" s="6"/>
      <c r="T104" s="8"/>
      <c r="U104" s="5"/>
      <c r="V104" s="6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24"/>
      <c r="B105" s="19"/>
      <c r="C105" s="5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8"/>
      <c r="P105" s="6"/>
      <c r="Q105" s="8"/>
      <c r="R105" s="6"/>
      <c r="S105" s="6"/>
      <c r="T105" s="8"/>
      <c r="U105" s="5"/>
      <c r="V105" s="6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24"/>
      <c r="B106" s="19"/>
      <c r="C106" s="5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8"/>
      <c r="P106" s="6"/>
      <c r="Q106" s="8"/>
      <c r="R106" s="6"/>
      <c r="S106" s="6"/>
      <c r="T106" s="8"/>
      <c r="U106" s="5"/>
      <c r="V106" s="6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24"/>
      <c r="B107" s="19"/>
      <c r="C107" s="5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8"/>
      <c r="P107" s="6"/>
      <c r="Q107" s="8"/>
      <c r="R107" s="6"/>
      <c r="S107" s="6"/>
      <c r="T107" s="8"/>
      <c r="U107" s="5"/>
      <c r="V107" s="6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24"/>
      <c r="B108" s="19"/>
      <c r="C108" s="5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8"/>
      <c r="P108" s="6"/>
      <c r="Q108" s="8"/>
      <c r="R108" s="6"/>
      <c r="S108" s="6"/>
      <c r="T108" s="8"/>
      <c r="U108" s="5"/>
      <c r="V108" s="6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24"/>
      <c r="B109" s="19"/>
      <c r="C109" s="5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8"/>
      <c r="P109" s="6"/>
      <c r="Q109" s="8"/>
      <c r="R109" s="6"/>
      <c r="S109" s="6"/>
      <c r="T109" s="8"/>
      <c r="U109" s="5"/>
      <c r="V109" s="6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24"/>
      <c r="B110" s="19"/>
      <c r="C110" s="5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8"/>
      <c r="P110" s="6"/>
      <c r="Q110" s="8"/>
      <c r="R110" s="6"/>
      <c r="S110" s="6"/>
      <c r="T110" s="8"/>
      <c r="U110" s="5"/>
      <c r="V110" s="6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24"/>
      <c r="B111" s="19"/>
      <c r="C111" s="5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8"/>
      <c r="P111" s="6"/>
      <c r="Q111" s="8"/>
      <c r="R111" s="6"/>
      <c r="S111" s="6"/>
      <c r="T111" s="8"/>
      <c r="U111" s="5"/>
      <c r="V111" s="6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24"/>
      <c r="B112" s="19"/>
      <c r="C112" s="5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8"/>
      <c r="P112" s="6"/>
      <c r="Q112" s="8"/>
      <c r="R112" s="6"/>
      <c r="S112" s="6"/>
      <c r="T112" s="8"/>
      <c r="U112" s="5"/>
      <c r="V112" s="6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24"/>
      <c r="B113" s="19"/>
      <c r="C113" s="5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8"/>
      <c r="P113" s="6"/>
      <c r="Q113" s="8"/>
      <c r="R113" s="6"/>
      <c r="S113" s="6"/>
      <c r="T113" s="8"/>
      <c r="U113" s="5"/>
      <c r="V113" s="6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24"/>
      <c r="B114" s="19"/>
      <c r="C114" s="5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8"/>
      <c r="P114" s="6"/>
      <c r="Q114" s="8"/>
      <c r="R114" s="6"/>
      <c r="S114" s="6"/>
      <c r="T114" s="8"/>
      <c r="U114" s="5"/>
      <c r="V114" s="6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24"/>
      <c r="B115" s="19"/>
      <c r="C115" s="5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8"/>
      <c r="P115" s="6"/>
      <c r="Q115" s="8"/>
      <c r="R115" s="6"/>
      <c r="S115" s="6"/>
      <c r="T115" s="8"/>
      <c r="U115" s="5"/>
      <c r="V115" s="6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24"/>
      <c r="B116" s="19"/>
      <c r="C116" s="5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8"/>
      <c r="P116" s="6"/>
      <c r="Q116" s="8"/>
      <c r="R116" s="6"/>
      <c r="S116" s="6"/>
      <c r="T116" s="8"/>
      <c r="U116" s="5"/>
      <c r="V116" s="6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24"/>
      <c r="B117" s="19"/>
      <c r="C117" s="5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8"/>
      <c r="P117" s="6"/>
      <c r="Q117" s="8"/>
      <c r="R117" s="6"/>
      <c r="S117" s="6"/>
      <c r="T117" s="8"/>
      <c r="U117" s="5"/>
      <c r="V117" s="6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24"/>
      <c r="B118" s="19"/>
      <c r="C118" s="5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8"/>
      <c r="P118" s="6"/>
      <c r="Q118" s="8"/>
      <c r="R118" s="6"/>
      <c r="S118" s="6"/>
      <c r="T118" s="8"/>
      <c r="U118" s="5"/>
      <c r="V118" s="6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24"/>
      <c r="B119" s="19"/>
      <c r="C119" s="5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8"/>
      <c r="P119" s="6"/>
      <c r="Q119" s="8"/>
      <c r="R119" s="6"/>
      <c r="S119" s="6"/>
      <c r="T119" s="8"/>
      <c r="U119" s="5"/>
      <c r="V119" s="6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24"/>
      <c r="B120" s="19"/>
      <c r="C120" s="5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8"/>
      <c r="P120" s="6"/>
      <c r="Q120" s="8"/>
      <c r="R120" s="6"/>
      <c r="S120" s="6"/>
      <c r="T120" s="8"/>
      <c r="U120" s="5"/>
      <c r="V120" s="6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24"/>
      <c r="B121" s="19"/>
      <c r="C121" s="5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8"/>
      <c r="P121" s="6"/>
      <c r="Q121" s="8"/>
      <c r="R121" s="6"/>
      <c r="S121" s="6"/>
      <c r="T121" s="8"/>
      <c r="U121" s="5"/>
      <c r="V121" s="6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24"/>
      <c r="B122" s="19"/>
      <c r="C122" s="5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8"/>
      <c r="P122" s="6"/>
      <c r="Q122" s="8"/>
      <c r="R122" s="6"/>
      <c r="S122" s="6"/>
      <c r="T122" s="8"/>
      <c r="U122" s="5"/>
      <c r="V122" s="6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24"/>
      <c r="B123" s="19"/>
      <c r="C123" s="5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8"/>
      <c r="P123" s="6"/>
      <c r="Q123" s="8"/>
      <c r="R123" s="6"/>
      <c r="S123" s="6"/>
      <c r="T123" s="8"/>
      <c r="U123" s="5"/>
      <c r="V123" s="6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24"/>
      <c r="B124" s="19"/>
      <c r="C124" s="5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8"/>
      <c r="P124" s="6"/>
      <c r="Q124" s="8"/>
      <c r="R124" s="6"/>
      <c r="S124" s="6"/>
      <c r="T124" s="8"/>
      <c r="U124" s="5"/>
      <c r="V124" s="6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24"/>
      <c r="B125" s="19"/>
      <c r="C125" s="5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8"/>
      <c r="P125" s="6"/>
      <c r="Q125" s="8"/>
      <c r="R125" s="6"/>
      <c r="S125" s="6"/>
      <c r="T125" s="8"/>
      <c r="U125" s="5"/>
      <c r="V125" s="6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24"/>
      <c r="B126" s="19"/>
      <c r="C126" s="5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8"/>
      <c r="P126" s="6"/>
      <c r="Q126" s="8"/>
      <c r="R126" s="6"/>
      <c r="S126" s="6"/>
      <c r="T126" s="8"/>
      <c r="U126" s="5"/>
      <c r="V126" s="6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24"/>
      <c r="B127" s="19"/>
      <c r="C127" s="5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8"/>
      <c r="P127" s="6"/>
      <c r="Q127" s="8"/>
      <c r="R127" s="6"/>
      <c r="S127" s="6"/>
      <c r="T127" s="8"/>
      <c r="U127" s="5"/>
      <c r="V127" s="6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24"/>
      <c r="B128" s="19"/>
      <c r="C128" s="5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8"/>
      <c r="P128" s="6"/>
      <c r="Q128" s="8"/>
      <c r="R128" s="6"/>
      <c r="S128" s="6"/>
      <c r="T128" s="8"/>
      <c r="U128" s="5"/>
      <c r="V128" s="6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24"/>
      <c r="B129" s="19"/>
      <c r="C129" s="5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8"/>
      <c r="P129" s="6"/>
      <c r="Q129" s="8"/>
      <c r="R129" s="6"/>
      <c r="S129" s="6"/>
      <c r="T129" s="8"/>
      <c r="U129" s="5"/>
      <c r="V129" s="6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24"/>
      <c r="B130" s="19"/>
      <c r="C130" s="5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8"/>
      <c r="P130" s="6"/>
      <c r="Q130" s="8"/>
      <c r="R130" s="6"/>
      <c r="S130" s="6"/>
      <c r="T130" s="8"/>
      <c r="U130" s="5"/>
      <c r="V130" s="6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24"/>
      <c r="B131" s="19"/>
      <c r="C131" s="5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8"/>
      <c r="P131" s="6"/>
      <c r="Q131" s="8"/>
      <c r="R131" s="6"/>
      <c r="S131" s="6"/>
      <c r="T131" s="8"/>
      <c r="U131" s="5"/>
      <c r="V131" s="6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24"/>
      <c r="B132" s="19"/>
      <c r="C132" s="5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8"/>
      <c r="P132" s="6"/>
      <c r="Q132" s="8"/>
      <c r="R132" s="6"/>
      <c r="S132" s="6"/>
      <c r="T132" s="8"/>
      <c r="U132" s="5"/>
      <c r="V132" s="6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24"/>
      <c r="B133" s="19"/>
      <c r="C133" s="5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8"/>
      <c r="P133" s="6"/>
      <c r="Q133" s="8"/>
      <c r="R133" s="6"/>
      <c r="S133" s="6"/>
      <c r="T133" s="8"/>
      <c r="U133" s="5"/>
      <c r="V133" s="6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24"/>
      <c r="B134" s="19"/>
      <c r="C134" s="5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8"/>
      <c r="P134" s="6"/>
      <c r="Q134" s="8"/>
      <c r="R134" s="6"/>
      <c r="S134" s="6"/>
      <c r="T134" s="8"/>
      <c r="U134" s="5"/>
      <c r="V134" s="6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24"/>
      <c r="B135" s="19"/>
      <c r="C135" s="5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8"/>
      <c r="P135" s="6"/>
      <c r="Q135" s="8"/>
      <c r="R135" s="6"/>
      <c r="S135" s="6"/>
      <c r="T135" s="8"/>
      <c r="U135" s="5"/>
      <c r="V135" s="6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24"/>
      <c r="B136" s="19"/>
      <c r="C136" s="5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8"/>
      <c r="P136" s="6"/>
      <c r="Q136" s="8"/>
      <c r="R136" s="6"/>
      <c r="S136" s="6"/>
      <c r="T136" s="8"/>
      <c r="U136" s="5"/>
      <c r="V136" s="6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24"/>
      <c r="B137" s="19"/>
      <c r="C137" s="5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8"/>
      <c r="P137" s="6"/>
      <c r="Q137" s="8"/>
      <c r="R137" s="6"/>
      <c r="S137" s="6"/>
      <c r="T137" s="8"/>
      <c r="U137" s="5"/>
      <c r="V137" s="6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24"/>
      <c r="B138" s="19"/>
      <c r="C138" s="5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8"/>
      <c r="P138" s="6"/>
      <c r="Q138" s="8"/>
      <c r="R138" s="6"/>
      <c r="S138" s="6"/>
      <c r="T138" s="8"/>
      <c r="U138" s="5"/>
      <c r="V138" s="6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24"/>
      <c r="B139" s="19"/>
      <c r="C139" s="5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8"/>
      <c r="P139" s="6"/>
      <c r="Q139" s="8"/>
      <c r="R139" s="6"/>
      <c r="S139" s="6"/>
      <c r="T139" s="8"/>
      <c r="U139" s="5"/>
      <c r="V139" s="6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24"/>
      <c r="B140" s="19"/>
      <c r="C140" s="5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8"/>
      <c r="P140" s="6"/>
      <c r="Q140" s="8"/>
      <c r="R140" s="6"/>
      <c r="S140" s="6"/>
      <c r="T140" s="8"/>
      <c r="U140" s="5"/>
      <c r="V140" s="6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24"/>
      <c r="B141" s="19"/>
      <c r="C141" s="5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8"/>
      <c r="P141" s="6"/>
      <c r="Q141" s="8"/>
      <c r="R141" s="6"/>
      <c r="S141" s="6"/>
      <c r="T141" s="8"/>
      <c r="U141" s="5"/>
      <c r="V141" s="6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24"/>
      <c r="B142" s="19"/>
      <c r="C142" s="5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8"/>
      <c r="P142" s="6"/>
      <c r="Q142" s="8"/>
      <c r="R142" s="6"/>
      <c r="S142" s="6"/>
      <c r="T142" s="8"/>
      <c r="U142" s="5"/>
      <c r="V142" s="6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24"/>
      <c r="B143" s="19"/>
      <c r="C143" s="5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8"/>
      <c r="P143" s="6"/>
      <c r="Q143" s="8"/>
      <c r="R143" s="6"/>
      <c r="S143" s="6"/>
      <c r="T143" s="8"/>
      <c r="U143" s="5"/>
      <c r="V143" s="6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24"/>
      <c r="B144" s="19"/>
      <c r="C144" s="5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8"/>
      <c r="P144" s="6"/>
      <c r="Q144" s="8"/>
      <c r="R144" s="6"/>
      <c r="S144" s="6"/>
      <c r="T144" s="8"/>
      <c r="U144" s="5"/>
      <c r="V144" s="6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24"/>
      <c r="B145" s="19"/>
      <c r="C145" s="5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8"/>
      <c r="P145" s="6"/>
      <c r="Q145" s="8"/>
      <c r="R145" s="6"/>
      <c r="S145" s="6"/>
      <c r="T145" s="8"/>
      <c r="U145" s="5"/>
      <c r="V145" s="6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24"/>
      <c r="B146" s="19"/>
      <c r="C146" s="5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8"/>
      <c r="P146" s="6"/>
      <c r="Q146" s="8"/>
      <c r="R146" s="6"/>
      <c r="S146" s="6"/>
      <c r="T146" s="8"/>
      <c r="U146" s="5"/>
      <c r="V146" s="6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24"/>
      <c r="B147" s="19"/>
      <c r="C147" s="5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8"/>
      <c r="P147" s="6"/>
      <c r="Q147" s="8"/>
      <c r="R147" s="6"/>
      <c r="S147" s="6"/>
      <c r="T147" s="8"/>
      <c r="U147" s="5"/>
      <c r="V147" s="6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24"/>
      <c r="B148" s="19"/>
      <c r="C148" s="5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8"/>
      <c r="P148" s="6"/>
      <c r="Q148" s="8"/>
      <c r="R148" s="6"/>
      <c r="S148" s="6"/>
      <c r="T148" s="8"/>
      <c r="U148" s="5"/>
      <c r="V148" s="6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24"/>
      <c r="B149" s="19"/>
      <c r="C149" s="5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8"/>
      <c r="P149" s="6"/>
      <c r="Q149" s="8"/>
      <c r="R149" s="6"/>
      <c r="S149" s="6"/>
      <c r="T149" s="8"/>
      <c r="U149" s="5"/>
      <c r="V149" s="6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24"/>
      <c r="B150" s="19"/>
      <c r="C150" s="5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8"/>
      <c r="P150" s="6"/>
      <c r="Q150" s="8"/>
      <c r="R150" s="6"/>
      <c r="S150" s="6"/>
      <c r="T150" s="8"/>
      <c r="U150" s="5"/>
      <c r="V150" s="6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24"/>
      <c r="B151" s="19"/>
      <c r="C151" s="5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8"/>
      <c r="P151" s="6"/>
      <c r="Q151" s="8"/>
      <c r="R151" s="6"/>
      <c r="S151" s="6"/>
      <c r="T151" s="8"/>
      <c r="U151" s="5"/>
      <c r="V151" s="6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24"/>
      <c r="B152" s="19"/>
      <c r="C152" s="5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8"/>
      <c r="P152" s="6"/>
      <c r="Q152" s="8"/>
      <c r="R152" s="6"/>
      <c r="S152" s="6"/>
      <c r="T152" s="8"/>
      <c r="U152" s="5"/>
      <c r="V152" s="6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24"/>
      <c r="B153" s="19"/>
      <c r="C153" s="5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8"/>
      <c r="P153" s="6"/>
      <c r="Q153" s="8"/>
      <c r="R153" s="6"/>
      <c r="S153" s="6"/>
      <c r="T153" s="8"/>
      <c r="U153" s="5"/>
      <c r="V153" s="6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24"/>
      <c r="B154" s="19"/>
      <c r="C154" s="5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8"/>
      <c r="P154" s="6"/>
      <c r="Q154" s="8"/>
      <c r="R154" s="6"/>
      <c r="S154" s="6"/>
      <c r="T154" s="8"/>
      <c r="U154" s="5"/>
      <c r="V154" s="6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24"/>
      <c r="B155" s="19"/>
      <c r="C155" s="5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8"/>
      <c r="P155" s="6"/>
      <c r="Q155" s="8"/>
      <c r="R155" s="6"/>
      <c r="S155" s="6"/>
      <c r="T155" s="8"/>
      <c r="U155" s="5"/>
      <c r="V155" s="6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24"/>
      <c r="B156" s="19"/>
      <c r="C156" s="5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8"/>
      <c r="P156" s="6"/>
      <c r="Q156" s="8"/>
      <c r="R156" s="6"/>
      <c r="S156" s="6"/>
      <c r="T156" s="8"/>
      <c r="U156" s="5"/>
      <c r="V156" s="6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24"/>
      <c r="B157" s="19"/>
      <c r="C157" s="5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8"/>
      <c r="P157" s="6"/>
      <c r="Q157" s="8"/>
      <c r="R157" s="6"/>
      <c r="S157" s="6"/>
      <c r="T157" s="8"/>
      <c r="U157" s="5"/>
      <c r="V157" s="6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24"/>
      <c r="B158" s="19"/>
      <c r="C158" s="5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8"/>
      <c r="P158" s="6"/>
      <c r="Q158" s="8"/>
      <c r="R158" s="6"/>
      <c r="S158" s="6"/>
      <c r="T158" s="8"/>
      <c r="U158" s="5"/>
      <c r="V158" s="6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24"/>
      <c r="B159" s="19"/>
      <c r="C159" s="5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8"/>
      <c r="P159" s="6"/>
      <c r="Q159" s="8"/>
      <c r="R159" s="6"/>
      <c r="S159" s="6"/>
      <c r="T159" s="8"/>
      <c r="U159" s="5"/>
      <c r="V159" s="6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24"/>
      <c r="B160" s="19"/>
      <c r="C160" s="5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8"/>
      <c r="P160" s="6"/>
      <c r="Q160" s="8"/>
      <c r="R160" s="6"/>
      <c r="S160" s="6"/>
      <c r="T160" s="8"/>
      <c r="U160" s="5"/>
      <c r="V160" s="6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24"/>
      <c r="B161" s="19"/>
      <c r="C161" s="5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8"/>
      <c r="P161" s="6"/>
      <c r="Q161" s="8"/>
      <c r="R161" s="6"/>
      <c r="S161" s="6"/>
      <c r="T161" s="8"/>
      <c r="U161" s="5"/>
      <c r="V161" s="6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24"/>
      <c r="B162" s="19"/>
      <c r="C162" s="5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8"/>
      <c r="P162" s="6"/>
      <c r="Q162" s="8"/>
      <c r="R162" s="6"/>
      <c r="S162" s="6"/>
      <c r="T162" s="8"/>
      <c r="U162" s="5"/>
      <c r="V162" s="6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24"/>
      <c r="B163" s="19"/>
      <c r="C163" s="5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8"/>
      <c r="P163" s="6"/>
      <c r="Q163" s="8"/>
      <c r="R163" s="6"/>
      <c r="S163" s="6"/>
      <c r="T163" s="8"/>
      <c r="U163" s="5"/>
      <c r="V163" s="6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24"/>
      <c r="B164" s="19"/>
      <c r="C164" s="5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8"/>
      <c r="P164" s="6"/>
      <c r="Q164" s="8"/>
      <c r="R164" s="6"/>
      <c r="S164" s="6"/>
      <c r="T164" s="8"/>
      <c r="U164" s="5"/>
      <c r="V164" s="6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24"/>
      <c r="B165" s="19"/>
      <c r="C165" s="5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8"/>
      <c r="P165" s="6"/>
      <c r="Q165" s="8"/>
      <c r="R165" s="6"/>
      <c r="S165" s="6"/>
      <c r="T165" s="8"/>
      <c r="U165" s="5"/>
      <c r="V165" s="6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24"/>
      <c r="B166" s="19"/>
      <c r="C166" s="5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8"/>
      <c r="P166" s="6"/>
      <c r="Q166" s="8"/>
      <c r="R166" s="6"/>
      <c r="S166" s="6"/>
      <c r="T166" s="8"/>
      <c r="U166" s="5"/>
      <c r="V166" s="6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24"/>
      <c r="B167" s="19"/>
      <c r="C167" s="5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8"/>
      <c r="P167" s="6"/>
      <c r="Q167" s="8"/>
      <c r="R167" s="6"/>
      <c r="S167" s="6"/>
      <c r="T167" s="8"/>
      <c r="U167" s="5"/>
      <c r="V167" s="6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24"/>
      <c r="B168" s="19"/>
      <c r="C168" s="5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8"/>
      <c r="P168" s="6"/>
      <c r="Q168" s="8"/>
      <c r="R168" s="6"/>
      <c r="S168" s="6"/>
      <c r="T168" s="8"/>
      <c r="U168" s="5"/>
      <c r="V168" s="6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24"/>
      <c r="B169" s="19"/>
      <c r="C169" s="5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8"/>
      <c r="P169" s="6"/>
      <c r="Q169" s="8"/>
      <c r="R169" s="6"/>
      <c r="S169" s="6"/>
      <c r="T169" s="8"/>
      <c r="U169" s="5"/>
      <c r="V169" s="6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24"/>
      <c r="B170" s="19"/>
      <c r="C170" s="5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8"/>
      <c r="P170" s="6"/>
      <c r="Q170" s="8"/>
      <c r="R170" s="6"/>
      <c r="S170" s="6"/>
      <c r="T170" s="8"/>
      <c r="U170" s="5"/>
      <c r="V170" s="6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24"/>
      <c r="B171" s="19"/>
      <c r="C171" s="5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8"/>
      <c r="P171" s="6"/>
      <c r="Q171" s="8"/>
      <c r="R171" s="6"/>
      <c r="S171" s="6"/>
      <c r="T171" s="8"/>
      <c r="U171" s="5"/>
      <c r="V171" s="6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24"/>
      <c r="B172" s="19"/>
      <c r="C172" s="5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8"/>
      <c r="P172" s="6"/>
      <c r="Q172" s="8"/>
      <c r="R172" s="6"/>
      <c r="S172" s="6"/>
      <c r="T172" s="8"/>
      <c r="U172" s="5"/>
      <c r="V172" s="6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24"/>
      <c r="B173" s="19"/>
      <c r="C173" s="5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8"/>
      <c r="P173" s="6"/>
      <c r="Q173" s="8"/>
      <c r="R173" s="6"/>
      <c r="S173" s="6"/>
      <c r="T173" s="8"/>
      <c r="U173" s="5"/>
      <c r="V173" s="6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24"/>
      <c r="B174" s="19"/>
      <c r="C174" s="5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8"/>
      <c r="P174" s="6"/>
      <c r="Q174" s="8"/>
      <c r="R174" s="6"/>
      <c r="S174" s="6"/>
      <c r="T174" s="8"/>
      <c r="U174" s="5"/>
      <c r="V174" s="6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24"/>
      <c r="B175" s="19"/>
      <c r="C175" s="5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8"/>
      <c r="P175" s="6"/>
      <c r="Q175" s="8"/>
      <c r="R175" s="6"/>
      <c r="S175" s="6"/>
      <c r="T175" s="8"/>
      <c r="U175" s="5"/>
      <c r="V175" s="6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24"/>
      <c r="B176" s="19"/>
      <c r="C176" s="5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8"/>
      <c r="P176" s="6"/>
      <c r="Q176" s="8"/>
      <c r="R176" s="6"/>
      <c r="S176" s="6"/>
      <c r="T176" s="8"/>
      <c r="U176" s="5"/>
      <c r="V176" s="6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24"/>
      <c r="B177" s="19"/>
      <c r="C177" s="5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8"/>
      <c r="P177" s="6"/>
      <c r="Q177" s="8"/>
      <c r="R177" s="6"/>
      <c r="S177" s="6"/>
      <c r="T177" s="8"/>
      <c r="U177" s="5"/>
      <c r="V177" s="6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24"/>
      <c r="B178" s="19"/>
      <c r="C178" s="5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8"/>
      <c r="P178" s="6"/>
      <c r="Q178" s="8"/>
      <c r="R178" s="6"/>
      <c r="S178" s="6"/>
      <c r="T178" s="8"/>
      <c r="U178" s="5"/>
      <c r="V178" s="6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24"/>
      <c r="B179" s="19"/>
      <c r="C179" s="5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8"/>
      <c r="P179" s="6"/>
      <c r="Q179" s="8"/>
      <c r="R179" s="6"/>
      <c r="S179" s="6"/>
      <c r="T179" s="8"/>
      <c r="U179" s="5"/>
      <c r="V179" s="6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24"/>
      <c r="B180" s="19"/>
      <c r="C180" s="5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8"/>
      <c r="P180" s="6"/>
      <c r="Q180" s="8"/>
      <c r="R180" s="6"/>
      <c r="S180" s="6"/>
      <c r="T180" s="8"/>
      <c r="U180" s="5"/>
      <c r="V180" s="6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24"/>
      <c r="B181" s="19"/>
      <c r="C181" s="5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8"/>
      <c r="P181" s="6"/>
      <c r="Q181" s="8"/>
      <c r="R181" s="6"/>
      <c r="S181" s="6"/>
      <c r="T181" s="8"/>
      <c r="U181" s="5"/>
      <c r="V181" s="6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24"/>
      <c r="B182" s="19"/>
      <c r="C182" s="5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8"/>
      <c r="P182" s="6"/>
      <c r="Q182" s="8"/>
      <c r="R182" s="6"/>
      <c r="S182" s="6"/>
      <c r="T182" s="8"/>
      <c r="U182" s="5"/>
      <c r="V182" s="6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24"/>
      <c r="B183" s="19"/>
      <c r="C183" s="5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8"/>
      <c r="P183" s="6"/>
      <c r="Q183" s="8"/>
      <c r="R183" s="6"/>
      <c r="S183" s="6"/>
      <c r="T183" s="8"/>
      <c r="U183" s="5"/>
      <c r="V183" s="6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24"/>
      <c r="B184" s="19"/>
      <c r="C184" s="5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8"/>
      <c r="P184" s="6"/>
      <c r="Q184" s="8"/>
      <c r="R184" s="6"/>
      <c r="S184" s="6"/>
      <c r="T184" s="8"/>
      <c r="U184" s="5"/>
      <c r="V184" s="6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24"/>
      <c r="B185" s="19"/>
      <c r="C185" s="5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8"/>
      <c r="P185" s="6"/>
      <c r="Q185" s="8"/>
      <c r="R185" s="6"/>
      <c r="S185" s="6"/>
      <c r="T185" s="8"/>
      <c r="U185" s="5"/>
      <c r="V185" s="6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24"/>
      <c r="B186" s="19"/>
      <c r="C186" s="5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8"/>
      <c r="P186" s="6"/>
      <c r="Q186" s="8"/>
      <c r="R186" s="6"/>
      <c r="S186" s="6"/>
      <c r="T186" s="8"/>
      <c r="U186" s="5"/>
      <c r="V186" s="6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24"/>
      <c r="B187" s="19"/>
      <c r="C187" s="5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8"/>
      <c r="P187" s="6"/>
      <c r="Q187" s="8"/>
      <c r="R187" s="6"/>
      <c r="S187" s="6"/>
      <c r="T187" s="8"/>
      <c r="U187" s="5"/>
      <c r="V187" s="6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24"/>
      <c r="B188" s="19"/>
      <c r="C188" s="5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8"/>
      <c r="P188" s="6"/>
      <c r="Q188" s="8"/>
      <c r="R188" s="6"/>
      <c r="S188" s="6"/>
      <c r="T188" s="8"/>
      <c r="U188" s="5"/>
      <c r="V188" s="6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24"/>
      <c r="B189" s="19"/>
      <c r="C189" s="5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8"/>
      <c r="P189" s="6"/>
      <c r="Q189" s="8"/>
      <c r="R189" s="6"/>
      <c r="S189" s="6"/>
      <c r="T189" s="8"/>
      <c r="U189" s="5"/>
      <c r="V189" s="6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24"/>
      <c r="B190" s="19"/>
      <c r="C190" s="5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8"/>
      <c r="P190" s="6"/>
      <c r="Q190" s="8"/>
      <c r="R190" s="6"/>
      <c r="S190" s="6"/>
      <c r="T190" s="8"/>
      <c r="U190" s="5"/>
      <c r="V190" s="6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24"/>
      <c r="B191" s="19"/>
      <c r="C191" s="5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8"/>
      <c r="P191" s="6"/>
      <c r="Q191" s="8"/>
      <c r="R191" s="6"/>
      <c r="S191" s="6"/>
      <c r="T191" s="8"/>
      <c r="U191" s="5"/>
      <c r="V191" s="6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24"/>
      <c r="B192" s="19"/>
      <c r="C192" s="5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8"/>
      <c r="P192" s="6"/>
      <c r="Q192" s="8"/>
      <c r="R192" s="6"/>
      <c r="S192" s="6"/>
      <c r="T192" s="8"/>
      <c r="U192" s="5"/>
      <c r="V192" s="6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24"/>
      <c r="B193" s="19"/>
      <c r="C193" s="5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8"/>
      <c r="P193" s="6"/>
      <c r="Q193" s="8"/>
      <c r="R193" s="6"/>
      <c r="S193" s="6"/>
      <c r="T193" s="8"/>
      <c r="U193" s="5"/>
      <c r="V193" s="6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24"/>
      <c r="B194" s="19"/>
      <c r="C194" s="5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8"/>
      <c r="P194" s="6"/>
      <c r="Q194" s="8"/>
      <c r="R194" s="6"/>
      <c r="S194" s="6"/>
      <c r="T194" s="8"/>
      <c r="U194" s="5"/>
      <c r="V194" s="6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24"/>
      <c r="B195" s="19"/>
      <c r="C195" s="5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8"/>
      <c r="P195" s="6"/>
      <c r="Q195" s="8"/>
      <c r="R195" s="6"/>
      <c r="S195" s="6"/>
      <c r="T195" s="8"/>
      <c r="U195" s="5"/>
      <c r="V195" s="6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24"/>
      <c r="B196" s="19"/>
      <c r="C196" s="5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8"/>
      <c r="P196" s="6"/>
      <c r="Q196" s="8"/>
      <c r="R196" s="6"/>
      <c r="S196" s="6"/>
      <c r="T196" s="8"/>
      <c r="U196" s="5"/>
      <c r="V196" s="6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24"/>
      <c r="B197" s="19"/>
      <c r="C197" s="5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8"/>
      <c r="P197" s="6"/>
      <c r="Q197" s="8"/>
      <c r="R197" s="6"/>
      <c r="S197" s="6"/>
      <c r="T197" s="8"/>
      <c r="U197" s="5"/>
      <c r="V197" s="6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24"/>
      <c r="B198" s="19"/>
      <c r="C198" s="5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8"/>
      <c r="P198" s="6"/>
      <c r="Q198" s="8"/>
      <c r="R198" s="6"/>
      <c r="S198" s="6"/>
      <c r="T198" s="8"/>
      <c r="U198" s="5"/>
      <c r="V198" s="6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24"/>
      <c r="B199" s="19"/>
      <c r="C199" s="5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8"/>
      <c r="P199" s="6"/>
      <c r="Q199" s="8"/>
      <c r="R199" s="6"/>
      <c r="S199" s="6"/>
      <c r="T199" s="8"/>
      <c r="U199" s="5"/>
      <c r="V199" s="6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24"/>
      <c r="B200" s="19"/>
      <c r="C200" s="5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8"/>
      <c r="P200" s="6"/>
      <c r="Q200" s="8"/>
      <c r="R200" s="6"/>
      <c r="S200" s="6"/>
      <c r="T200" s="8"/>
      <c r="U200" s="5"/>
      <c r="V200" s="6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24"/>
      <c r="B201" s="19"/>
      <c r="C201" s="5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8"/>
      <c r="P201" s="6"/>
      <c r="Q201" s="8"/>
      <c r="R201" s="6"/>
      <c r="S201" s="6"/>
      <c r="T201" s="8"/>
      <c r="U201" s="5"/>
      <c r="V201" s="6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24"/>
      <c r="B202" s="19"/>
      <c r="C202" s="5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8"/>
      <c r="P202" s="6"/>
      <c r="Q202" s="8"/>
      <c r="R202" s="6"/>
      <c r="S202" s="6"/>
      <c r="T202" s="8"/>
      <c r="U202" s="5"/>
      <c r="V202" s="6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24"/>
      <c r="B203" s="19"/>
      <c r="C203" s="5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8"/>
      <c r="P203" s="6"/>
      <c r="Q203" s="8"/>
      <c r="R203" s="6"/>
      <c r="S203" s="6"/>
      <c r="T203" s="8"/>
      <c r="U203" s="5"/>
      <c r="V203" s="6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24"/>
      <c r="B204" s="19"/>
      <c r="C204" s="5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8"/>
      <c r="P204" s="6"/>
      <c r="Q204" s="8"/>
      <c r="R204" s="6"/>
      <c r="S204" s="6"/>
      <c r="T204" s="8"/>
      <c r="U204" s="5"/>
      <c r="V204" s="6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24"/>
      <c r="B205" s="19"/>
      <c r="C205" s="5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8"/>
      <c r="P205" s="6"/>
      <c r="Q205" s="8"/>
      <c r="R205" s="6"/>
      <c r="S205" s="6"/>
      <c r="T205" s="8"/>
      <c r="U205" s="5"/>
      <c r="V205" s="6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24"/>
      <c r="B206" s="19"/>
      <c r="C206" s="5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8"/>
      <c r="P206" s="6"/>
      <c r="Q206" s="8"/>
      <c r="R206" s="6"/>
      <c r="S206" s="6"/>
      <c r="T206" s="8"/>
      <c r="U206" s="5"/>
      <c r="V206" s="6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24"/>
      <c r="B207" s="19"/>
      <c r="C207" s="5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8"/>
      <c r="P207" s="6"/>
      <c r="Q207" s="8"/>
      <c r="R207" s="6"/>
      <c r="S207" s="6"/>
      <c r="T207" s="8"/>
      <c r="U207" s="5"/>
      <c r="V207" s="6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24"/>
      <c r="B208" s="19"/>
      <c r="C208" s="5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8"/>
      <c r="P208" s="6"/>
      <c r="Q208" s="8"/>
      <c r="R208" s="6"/>
      <c r="S208" s="6"/>
      <c r="T208" s="8"/>
      <c r="U208" s="5"/>
      <c r="V208" s="6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24"/>
      <c r="B209" s="19"/>
      <c r="C209" s="5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8"/>
      <c r="P209" s="6"/>
      <c r="Q209" s="8"/>
      <c r="R209" s="6"/>
      <c r="S209" s="6"/>
      <c r="T209" s="8"/>
      <c r="U209" s="5"/>
      <c r="V209" s="6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24"/>
      <c r="B210" s="19"/>
      <c r="C210" s="5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8"/>
      <c r="P210" s="6"/>
      <c r="Q210" s="8"/>
      <c r="R210" s="6"/>
      <c r="S210" s="6"/>
      <c r="T210" s="8"/>
      <c r="U210" s="5"/>
      <c r="V210" s="6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24"/>
      <c r="B211" s="19"/>
      <c r="C211" s="5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8"/>
      <c r="P211" s="6"/>
      <c r="Q211" s="8"/>
      <c r="R211" s="6"/>
      <c r="S211" s="6"/>
      <c r="T211" s="8"/>
      <c r="U211" s="5"/>
      <c r="V211" s="6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24"/>
      <c r="B212" s="19"/>
      <c r="C212" s="5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8"/>
      <c r="P212" s="6"/>
      <c r="Q212" s="8"/>
      <c r="R212" s="6"/>
      <c r="S212" s="6"/>
      <c r="T212" s="8"/>
      <c r="U212" s="5"/>
      <c r="V212" s="6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24"/>
      <c r="B213" s="19"/>
      <c r="C213" s="5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8"/>
      <c r="P213" s="6"/>
      <c r="Q213" s="8"/>
      <c r="R213" s="6"/>
      <c r="S213" s="6"/>
      <c r="T213" s="8"/>
      <c r="U213" s="5"/>
      <c r="V213" s="6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24"/>
      <c r="B214" s="19"/>
      <c r="C214" s="5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8"/>
      <c r="P214" s="6"/>
      <c r="Q214" s="8"/>
      <c r="R214" s="6"/>
      <c r="S214" s="6"/>
      <c r="T214" s="8"/>
      <c r="U214" s="5"/>
      <c r="V214" s="6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24"/>
      <c r="B215" s="19"/>
      <c r="C215" s="5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8"/>
      <c r="P215" s="6"/>
      <c r="Q215" s="8"/>
      <c r="R215" s="6"/>
      <c r="S215" s="6"/>
      <c r="T215" s="8"/>
      <c r="U215" s="5"/>
      <c r="V215" s="6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24"/>
      <c r="B216" s="19"/>
      <c r="C216" s="5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8"/>
      <c r="P216" s="6"/>
      <c r="Q216" s="8"/>
      <c r="R216" s="6"/>
      <c r="S216" s="6"/>
      <c r="T216" s="8"/>
      <c r="U216" s="5"/>
      <c r="V216" s="6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24"/>
      <c r="B217" s="19"/>
      <c r="C217" s="5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8"/>
      <c r="P217" s="6"/>
      <c r="Q217" s="8"/>
      <c r="R217" s="6"/>
      <c r="S217" s="6"/>
      <c r="T217" s="8"/>
      <c r="U217" s="5"/>
      <c r="V217" s="6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24"/>
      <c r="B218" s="19"/>
      <c r="C218" s="5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8"/>
      <c r="P218" s="6"/>
      <c r="Q218" s="8"/>
      <c r="R218" s="6"/>
      <c r="S218" s="6"/>
      <c r="T218" s="8"/>
      <c r="U218" s="5"/>
      <c r="V218" s="6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24"/>
      <c r="B219" s="19"/>
      <c r="C219" s="5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8"/>
      <c r="P219" s="6"/>
      <c r="Q219" s="8"/>
      <c r="R219" s="6"/>
      <c r="S219" s="6"/>
      <c r="T219" s="8"/>
      <c r="U219" s="5"/>
      <c r="V219" s="6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24"/>
      <c r="B220" s="19"/>
      <c r="C220" s="5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8"/>
      <c r="P220" s="6"/>
      <c r="Q220" s="8"/>
      <c r="R220" s="6"/>
      <c r="S220" s="6"/>
      <c r="T220" s="8"/>
      <c r="U220" s="5"/>
      <c r="V220" s="6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24"/>
      <c r="B221" s="19"/>
      <c r="C221" s="5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8"/>
      <c r="P221" s="6"/>
      <c r="Q221" s="8"/>
      <c r="R221" s="6"/>
      <c r="S221" s="6"/>
      <c r="T221" s="8"/>
      <c r="U221" s="5"/>
      <c r="V221" s="6"/>
      <c r="W221" s="8"/>
      <c r="X221" s="8"/>
      <c r="Y221" s="8"/>
      <c r="Z221" s="8"/>
      <c r="AA221" s="8"/>
      <c r="AB221" s="8"/>
      <c r="AC221" s="8"/>
    </row>
    <row r="222" spans="1:29" ht="15.75" customHeight="1" x14ac:dyDescent="0.4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4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4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4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4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4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4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4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4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4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4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AB1001"/>
  <sheetViews>
    <sheetView workbookViewId="0">
      <pane xSplit="2" ySplit="2" topLeftCell="I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9.1328125" customWidth="1"/>
    <col min="2" max="2" width="18.3984375" customWidth="1"/>
    <col min="3" max="3" width="15.1328125" customWidth="1"/>
    <col min="4" max="4" width="17.86328125" hidden="1" customWidth="1"/>
    <col min="5" max="12" width="14.265625" customWidth="1"/>
    <col min="13" max="13" width="18.86328125" customWidth="1"/>
    <col min="14" max="14" width="0.1328125" customWidth="1"/>
    <col min="15" max="15" width="6" hidden="1" customWidth="1"/>
    <col min="16" max="16" width="19" customWidth="1"/>
    <col min="17" max="17" width="20.86328125" customWidth="1"/>
    <col min="18" max="25" width="11.73046875" customWidth="1"/>
    <col min="26" max="28" width="8.73046875" customWidth="1"/>
  </cols>
  <sheetData>
    <row r="1" spans="1:28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8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8" ht="18.75" customHeight="1" x14ac:dyDescent="0.55000000000000004">
      <c r="A3" s="3">
        <v>1</v>
      </c>
      <c r="B3" s="1" t="s">
        <v>213</v>
      </c>
      <c r="C3" s="5" t="s">
        <v>9</v>
      </c>
      <c r="D3" s="5">
        <v>3</v>
      </c>
      <c r="E3" s="2">
        <f>IFERROR(VLOOKUP(Table_14[[#This Row],[L3 Event1]],Table16[#All],2,FALSE),0)</f>
        <v>0</v>
      </c>
      <c r="F3" s="2">
        <f>IFERROR(VLOOKUP(Table_14[[#This Row],[L3 Event2]],Table16[#All],2,FALSE),0)</f>
        <v>0</v>
      </c>
      <c r="G3" s="2">
        <f>IFERROR(VLOOKUP(Table_14[[#This Row],[L3 Event3]],Table16[#All],2,FALSE),0)</f>
        <v>0</v>
      </c>
      <c r="H3" s="2">
        <v>140</v>
      </c>
      <c r="I3" s="2">
        <v>0</v>
      </c>
      <c r="J3" s="2">
        <v>0</v>
      </c>
      <c r="K3" s="2">
        <v>0</v>
      </c>
      <c r="L3" s="5">
        <v>175</v>
      </c>
      <c r="M3" s="6">
        <f>SUM(E3:L3)</f>
        <v>315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ca="1">IF(D3=3,N3,O3)</f>
        <v>0</v>
      </c>
      <c r="Q3" s="6" cm="1">
        <f t="array" ref="Q3">IFERROR(SUM(LARGE(E3:L3,{1,2,3,4})),0)</f>
        <v>315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</row>
    <row r="4" spans="1:28" ht="18.75" customHeight="1" x14ac:dyDescent="0.55000000000000004">
      <c r="A4" s="3">
        <v>2</v>
      </c>
      <c r="B4" s="8" t="s">
        <v>274</v>
      </c>
      <c r="C4" s="5" t="s">
        <v>9</v>
      </c>
      <c r="D4" s="5">
        <v>3</v>
      </c>
      <c r="E4" s="2">
        <f>IFERROR(VLOOKUP(Table_14[[#This Row],[L3 Event1]],Table16[#All],2,FALSE),0)</f>
        <v>0</v>
      </c>
      <c r="F4" s="2">
        <f>IFERROR(VLOOKUP(Table_14[[#This Row],[L3 Event2]],Table16[#All],2,FALSE),0)</f>
        <v>0</v>
      </c>
      <c r="G4" s="2">
        <f>IFERROR(VLOOKUP(Table_14[[#This Row],[L3 Event3]],Table16[#All],2,FALSE),0)</f>
        <v>50</v>
      </c>
      <c r="H4" s="2">
        <v>0</v>
      </c>
      <c r="I4" s="2">
        <v>0</v>
      </c>
      <c r="J4" s="2">
        <v>0</v>
      </c>
      <c r="K4" s="2">
        <v>0</v>
      </c>
      <c r="L4" s="5">
        <v>0</v>
      </c>
      <c r="M4" s="6">
        <f>SUM(E4:L4)</f>
        <v>50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7">
        <f ca="1">IF(D4=3,N4,O4)</f>
        <v>50</v>
      </c>
      <c r="Q4" s="6" cm="1">
        <f t="array" ref="Q4">IFERROR(SUM(LARGE(E4:L4,{1,2,3,4})),0)</f>
        <v>50</v>
      </c>
      <c r="R4" s="51"/>
      <c r="S4" s="51"/>
      <c r="T4" s="51">
        <v>1</v>
      </c>
      <c r="U4" s="51"/>
      <c r="V4" s="51"/>
      <c r="W4" s="51"/>
      <c r="X4" s="51"/>
      <c r="Y4" s="51"/>
      <c r="Z4" s="8"/>
      <c r="AA4" s="8"/>
      <c r="AB4" s="8"/>
    </row>
    <row r="5" spans="1:28" ht="18.75" customHeight="1" x14ac:dyDescent="0.55000000000000004">
      <c r="A5" s="3">
        <v>3</v>
      </c>
      <c r="B5" s="1" t="s">
        <v>214</v>
      </c>
      <c r="C5" s="5" t="s">
        <v>9</v>
      </c>
      <c r="D5" s="5">
        <v>3</v>
      </c>
      <c r="E5" s="2">
        <f>IFERROR(VLOOKUP(Table_14[[#This Row],[L3 Event1]],Table16[#All],2,FALSE),0)</f>
        <v>0</v>
      </c>
      <c r="F5" s="2">
        <f>IFERROR(VLOOKUP(Table_14[[#This Row],[L3 Event2]],Table16[#All],2,FALSE),0)</f>
        <v>0</v>
      </c>
      <c r="G5" s="2">
        <f>IFERROR(VLOOKUP(Table_14[[#This Row],[L3 Event3]],Table16[#All],2,FALSE),0)</f>
        <v>0</v>
      </c>
      <c r="H5" s="2">
        <v>0</v>
      </c>
      <c r="I5" s="2">
        <v>0</v>
      </c>
      <c r="J5" s="2">
        <v>0</v>
      </c>
      <c r="K5" s="2">
        <v>0</v>
      </c>
      <c r="L5" s="5">
        <v>0</v>
      </c>
      <c r="M5" s="6">
        <f>SUM(E5:L5)</f>
        <v>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ca="1">IF(D5=3,N5,O5)</f>
        <v>0</v>
      </c>
      <c r="Q5" s="6" cm="1">
        <f t="array" ref="Q5">IFERROR(SUM(LARGE(E5:L5,{1,2,3,4})),0)</f>
        <v>0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</row>
    <row r="6" spans="1:28" ht="18.75" customHeight="1" x14ac:dyDescent="0.55000000000000004">
      <c r="A6" s="3">
        <v>4</v>
      </c>
      <c r="B6" s="1"/>
      <c r="C6" s="5" t="s">
        <v>9</v>
      </c>
      <c r="D6" s="5">
        <v>3</v>
      </c>
      <c r="E6" s="2">
        <f>IFERROR(VLOOKUP(Table_14[[#This Row],[L3 Event1]],Table16[#All],2,FALSE),0)</f>
        <v>0</v>
      </c>
      <c r="F6" s="2">
        <f>IFERROR(VLOOKUP(Table_14[[#This Row],[L3 Event2]],Table16[#All],2,FALSE),0)</f>
        <v>0</v>
      </c>
      <c r="G6" s="2">
        <f>IFERROR(VLOOKUP(Table_14[[#This Row],[L3 Event3]],Table16[#All],2,FALSE),0)</f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6">
        <f>SUM(E6:L6)</f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0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</row>
    <row r="7" spans="1:28" ht="18.75" customHeight="1" x14ac:dyDescent="0.55000000000000004">
      <c r="A7" s="42"/>
      <c r="B7" s="4" t="s">
        <v>26</v>
      </c>
      <c r="C7" s="5" t="s">
        <v>27</v>
      </c>
      <c r="D7" s="5"/>
      <c r="E7" s="8"/>
      <c r="F7" s="8"/>
      <c r="G7" s="8"/>
      <c r="H7" s="8"/>
      <c r="I7" s="8"/>
      <c r="J7" s="8"/>
      <c r="K7" s="8"/>
      <c r="L7" s="8"/>
      <c r="M7" s="8"/>
      <c r="N7" s="5"/>
      <c r="O7" s="5"/>
      <c r="P7" s="6"/>
      <c r="Q7" s="6"/>
      <c r="R7" s="54"/>
      <c r="S7" s="54"/>
      <c r="T7" s="54"/>
      <c r="U7" s="54"/>
      <c r="V7" s="54"/>
      <c r="W7" s="54"/>
      <c r="X7" s="54"/>
      <c r="Y7" s="54"/>
      <c r="Z7" s="8"/>
      <c r="AA7" s="8"/>
      <c r="AB7" s="8"/>
    </row>
    <row r="8" spans="1:28" ht="18.75" customHeight="1" x14ac:dyDescent="0.55000000000000004">
      <c r="A8" s="42"/>
      <c r="B8" s="8" t="s">
        <v>215</v>
      </c>
      <c r="C8" s="5"/>
      <c r="D8" s="5"/>
      <c r="E8" s="8"/>
      <c r="F8" s="8"/>
      <c r="G8" s="8"/>
      <c r="H8" s="8"/>
      <c r="I8" s="8"/>
      <c r="J8" s="8"/>
      <c r="K8" s="8"/>
      <c r="L8" s="8"/>
      <c r="M8" s="8"/>
      <c r="N8" s="5"/>
      <c r="O8" s="5"/>
      <c r="P8" s="6"/>
      <c r="Q8" s="6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ht="18.75" customHeight="1" x14ac:dyDescent="0.55000000000000004">
      <c r="A9" s="42"/>
      <c r="B9" s="8"/>
      <c r="C9" s="5"/>
      <c r="D9" s="5"/>
      <c r="E9" s="8"/>
      <c r="F9" s="8"/>
      <c r="G9" s="8"/>
      <c r="H9" s="8"/>
      <c r="I9" s="8"/>
      <c r="J9" s="8"/>
      <c r="K9" s="8"/>
      <c r="L9" s="8"/>
      <c r="M9" s="8"/>
      <c r="N9" s="5"/>
      <c r="O9" s="5"/>
      <c r="P9" s="6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.75" customHeight="1" x14ac:dyDescent="0.55000000000000004">
      <c r="A10" s="42"/>
      <c r="B10" s="8"/>
      <c r="C10" s="5"/>
      <c r="D10" s="5"/>
      <c r="E10" s="8"/>
      <c r="F10" s="8"/>
      <c r="G10" s="8"/>
      <c r="H10" s="8"/>
      <c r="I10" s="8"/>
      <c r="J10" s="8"/>
      <c r="K10" s="8"/>
      <c r="L10" s="8"/>
      <c r="M10" s="8"/>
      <c r="N10" s="5"/>
      <c r="O10" s="5"/>
      <c r="P10" s="6"/>
      <c r="Q10" s="6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.75" customHeight="1" x14ac:dyDescent="0.55000000000000004">
      <c r="A11" s="42"/>
      <c r="B11" s="8"/>
      <c r="C11" s="5"/>
      <c r="D11" s="5"/>
      <c r="E11" s="8"/>
      <c r="F11" s="8"/>
      <c r="G11" s="8"/>
      <c r="H11" s="8"/>
      <c r="I11" s="8"/>
      <c r="J11" s="8"/>
      <c r="K11" s="8"/>
      <c r="L11" s="8"/>
      <c r="M11" s="8"/>
      <c r="N11" s="5"/>
      <c r="O11" s="5"/>
      <c r="P11" s="6"/>
      <c r="Q11" s="6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8.75" customHeight="1" x14ac:dyDescent="0.55000000000000004">
      <c r="A12" s="42"/>
      <c r="B12" s="8"/>
      <c r="C12" s="5"/>
      <c r="D12" s="5"/>
      <c r="E12" s="8"/>
      <c r="F12" s="8"/>
      <c r="G12" s="8"/>
      <c r="H12" s="8"/>
      <c r="I12" s="8"/>
      <c r="J12" s="8"/>
      <c r="K12" s="8"/>
      <c r="L12" s="8"/>
      <c r="M12" s="8"/>
      <c r="N12" s="5"/>
      <c r="O12" s="5"/>
      <c r="P12" s="6"/>
      <c r="Q12" s="6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8.75" customHeight="1" x14ac:dyDescent="0.55000000000000004">
      <c r="A13" s="42"/>
      <c r="B13" s="8"/>
      <c r="C13" s="5"/>
      <c r="D13" s="5"/>
      <c r="E13" s="8"/>
      <c r="F13" s="8"/>
      <c r="G13" s="8"/>
      <c r="H13" s="8"/>
      <c r="I13" s="8"/>
      <c r="J13" s="8"/>
      <c r="K13" s="8"/>
      <c r="L13" s="8"/>
      <c r="M13" s="8"/>
      <c r="N13" s="5"/>
      <c r="O13" s="5"/>
      <c r="P13" s="6"/>
      <c r="Q13" s="6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8.75" customHeight="1" x14ac:dyDescent="0.55000000000000004">
      <c r="A14" s="42"/>
      <c r="B14" s="8"/>
      <c r="C14" s="5"/>
      <c r="D14" s="5"/>
      <c r="E14" s="8"/>
      <c r="F14" s="8"/>
      <c r="G14" s="8"/>
      <c r="H14" s="8"/>
      <c r="I14" s="8"/>
      <c r="J14" s="8"/>
      <c r="K14" s="8"/>
      <c r="L14" s="8"/>
      <c r="M14" s="8"/>
      <c r="N14" s="5"/>
      <c r="O14" s="5"/>
      <c r="P14" s="6"/>
      <c r="Q14" s="6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.75" customHeight="1" x14ac:dyDescent="0.55000000000000004">
      <c r="A15" s="42"/>
      <c r="B15" s="8"/>
      <c r="C15" s="5"/>
      <c r="D15" s="5"/>
      <c r="E15" s="8"/>
      <c r="F15" s="8"/>
      <c r="G15" s="8"/>
      <c r="H15" s="8"/>
      <c r="I15" s="8"/>
      <c r="J15" s="8"/>
      <c r="K15" s="8"/>
      <c r="L15" s="8"/>
      <c r="M15" s="8"/>
      <c r="N15" s="5"/>
      <c r="O15" s="5"/>
      <c r="P15" s="6"/>
      <c r="Q15" s="6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8.75" customHeight="1" x14ac:dyDescent="0.55000000000000004">
      <c r="A16" s="42"/>
      <c r="B16" s="8"/>
      <c r="C16" s="5"/>
      <c r="D16" s="5"/>
      <c r="E16" s="8"/>
      <c r="F16" s="8"/>
      <c r="G16" s="8"/>
      <c r="H16" s="8"/>
      <c r="I16" s="8"/>
      <c r="J16" s="8"/>
      <c r="K16" s="8"/>
      <c r="L16" s="8"/>
      <c r="M16" s="8"/>
      <c r="N16" s="5"/>
      <c r="O16" s="5"/>
      <c r="P16" s="6"/>
      <c r="Q16" s="6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8.75" customHeight="1" x14ac:dyDescent="0.55000000000000004">
      <c r="A17" s="42"/>
      <c r="B17" s="8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5"/>
      <c r="O17" s="5"/>
      <c r="P17" s="6"/>
      <c r="Q17" s="6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8.75" customHeight="1" x14ac:dyDescent="0.55000000000000004">
      <c r="A18" s="42"/>
      <c r="B18" s="8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5"/>
      <c r="O18" s="5"/>
      <c r="P18" s="6"/>
      <c r="Q18" s="6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8.75" customHeight="1" x14ac:dyDescent="0.55000000000000004">
      <c r="A19" s="42"/>
      <c r="B19" s="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5"/>
      <c r="O19" s="5"/>
      <c r="P19" s="6"/>
      <c r="Q19" s="6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8.75" customHeight="1" x14ac:dyDescent="0.55000000000000004">
      <c r="A20" s="42"/>
      <c r="B20" s="8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5"/>
      <c r="O20" s="5"/>
      <c r="P20" s="6"/>
      <c r="Q20" s="6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.75" customHeight="1" x14ac:dyDescent="0.55000000000000004">
      <c r="A21" s="42"/>
      <c r="B21" s="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5"/>
      <c r="O21" s="5"/>
      <c r="P21" s="6"/>
      <c r="Q21" s="6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8.75" customHeight="1" x14ac:dyDescent="0.55000000000000004">
      <c r="A22" s="42"/>
      <c r="B22" s="8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5"/>
      <c r="O22" s="5"/>
      <c r="P22" s="6"/>
      <c r="Q22" s="6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.75" customHeight="1" x14ac:dyDescent="0.55000000000000004">
      <c r="A23" s="42"/>
      <c r="B23" s="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5"/>
      <c r="O23" s="5"/>
      <c r="P23" s="6"/>
      <c r="Q23" s="6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.75" customHeight="1" x14ac:dyDescent="0.55000000000000004">
      <c r="A24" s="42"/>
      <c r="B24" s="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5"/>
      <c r="O24" s="5"/>
      <c r="P24" s="6"/>
      <c r="Q24" s="6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.75" customHeight="1" x14ac:dyDescent="0.55000000000000004">
      <c r="A25" s="42"/>
      <c r="B25" s="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5"/>
      <c r="O25" s="5"/>
      <c r="P25" s="6"/>
      <c r="Q25" s="6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.75" customHeight="1" x14ac:dyDescent="0.55000000000000004">
      <c r="A26" s="42"/>
      <c r="B26" s="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5"/>
      <c r="O26" s="5"/>
      <c r="P26" s="6"/>
      <c r="Q26" s="6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.75" customHeight="1" x14ac:dyDescent="0.55000000000000004">
      <c r="A27" s="42"/>
      <c r="B27" s="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5"/>
      <c r="O27" s="5"/>
      <c r="P27" s="6"/>
      <c r="Q27" s="6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.75" customHeight="1" x14ac:dyDescent="0.55000000000000004">
      <c r="A28" s="42"/>
      <c r="B28" s="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5"/>
      <c r="O28" s="5"/>
      <c r="P28" s="6"/>
      <c r="Q28" s="6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.75" customHeight="1" x14ac:dyDescent="0.55000000000000004">
      <c r="A29" s="42"/>
      <c r="B29" s="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5"/>
      <c r="O29" s="5"/>
      <c r="P29" s="6"/>
      <c r="Q29" s="6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.75" customHeight="1" x14ac:dyDescent="0.55000000000000004">
      <c r="A30" s="42"/>
      <c r="B30" s="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5"/>
      <c r="O30" s="5"/>
      <c r="P30" s="6"/>
      <c r="Q30" s="6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.75" customHeight="1" x14ac:dyDescent="0.55000000000000004">
      <c r="A31" s="42"/>
      <c r="B31" s="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5"/>
      <c r="O31" s="5"/>
      <c r="P31" s="6"/>
      <c r="Q31" s="6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.75" customHeight="1" x14ac:dyDescent="0.55000000000000004">
      <c r="A32" s="42"/>
      <c r="B32" s="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5"/>
      <c r="O32" s="5"/>
      <c r="P32" s="6"/>
      <c r="Q32" s="6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8.75" customHeight="1" x14ac:dyDescent="0.55000000000000004">
      <c r="A33" s="42"/>
      <c r="B33" s="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5"/>
      <c r="O33" s="5"/>
      <c r="P33" s="6"/>
      <c r="Q33" s="6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8.75" customHeight="1" x14ac:dyDescent="0.55000000000000004">
      <c r="A34" s="42"/>
      <c r="B34" s="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5"/>
      <c r="O34" s="5"/>
      <c r="P34" s="6"/>
      <c r="Q34" s="6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8.75" customHeight="1" x14ac:dyDescent="0.55000000000000004">
      <c r="A35" s="42"/>
      <c r="B35" s="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5"/>
      <c r="O35" s="5"/>
      <c r="P35" s="6"/>
      <c r="Q35" s="6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8.75" customHeight="1" x14ac:dyDescent="0.55000000000000004">
      <c r="A36" s="42"/>
      <c r="B36" s="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5"/>
      <c r="O36" s="5"/>
      <c r="P36" s="6"/>
      <c r="Q36" s="6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8.75" customHeight="1" x14ac:dyDescent="0.55000000000000004">
      <c r="A37" s="42"/>
      <c r="B37" s="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5"/>
      <c r="O37" s="5"/>
      <c r="P37" s="6"/>
      <c r="Q37" s="6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8.75" customHeight="1" x14ac:dyDescent="0.55000000000000004">
      <c r="A38" s="42"/>
      <c r="B38" s="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5"/>
      <c r="O38" s="5"/>
      <c r="P38" s="6"/>
      <c r="Q38" s="6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8.75" customHeight="1" x14ac:dyDescent="0.55000000000000004">
      <c r="A39" s="42"/>
      <c r="B39" s="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5"/>
      <c r="O39" s="5"/>
      <c r="P39" s="6"/>
      <c r="Q39" s="6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8.75" customHeight="1" x14ac:dyDescent="0.55000000000000004">
      <c r="A40" s="42"/>
      <c r="B40" s="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5"/>
      <c r="O40" s="5"/>
      <c r="P40" s="6"/>
      <c r="Q40" s="6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8.75" customHeight="1" x14ac:dyDescent="0.55000000000000004">
      <c r="A41" s="42"/>
      <c r="B41" s="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5"/>
      <c r="P41" s="6"/>
      <c r="Q41" s="6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55000000000000004">
      <c r="A42" s="42"/>
      <c r="B42" s="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5"/>
      <c r="P42" s="6"/>
      <c r="Q42" s="6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55000000000000004">
      <c r="A43" s="42"/>
      <c r="B43" s="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5"/>
      <c r="P43" s="6"/>
      <c r="Q43" s="6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55000000000000004">
      <c r="A44" s="42"/>
      <c r="B44" s="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5"/>
      <c r="P44" s="6"/>
      <c r="Q44" s="6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55000000000000004">
      <c r="A45" s="42"/>
      <c r="B45" s="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5"/>
      <c r="P45" s="6"/>
      <c r="Q45" s="6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55000000000000004">
      <c r="A46" s="42"/>
      <c r="B46" s="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5"/>
      <c r="P46" s="6"/>
      <c r="Q46" s="6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55000000000000004">
      <c r="A47" s="42"/>
      <c r="B47" s="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5"/>
      <c r="P47" s="6"/>
      <c r="Q47" s="6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55000000000000004">
      <c r="A48" s="42"/>
      <c r="B48" s="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5"/>
      <c r="P48" s="6"/>
      <c r="Q48" s="6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55000000000000004">
      <c r="A49" s="42"/>
      <c r="B49" s="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5"/>
      <c r="P49" s="6"/>
      <c r="Q49" s="6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55000000000000004">
      <c r="A50" s="42"/>
      <c r="B50" s="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5"/>
      <c r="P50" s="6"/>
      <c r="Q50" s="6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55000000000000004">
      <c r="A51" s="42"/>
      <c r="B51" s="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5"/>
      <c r="P51" s="6"/>
      <c r="Q51" s="6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55000000000000004">
      <c r="A52" s="42"/>
      <c r="B52" s="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5"/>
      <c r="P52" s="6"/>
      <c r="Q52" s="6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55000000000000004">
      <c r="A53" s="42"/>
      <c r="B53" s="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5"/>
      <c r="P53" s="6"/>
      <c r="Q53" s="6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55000000000000004">
      <c r="A54" s="42"/>
      <c r="B54" s="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5"/>
      <c r="P54" s="6"/>
      <c r="Q54" s="6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55000000000000004">
      <c r="A55" s="42"/>
      <c r="B55" s="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5"/>
      <c r="P55" s="6"/>
      <c r="Q55" s="6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55000000000000004">
      <c r="A56" s="42"/>
      <c r="B56" s="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5"/>
      <c r="P56" s="6"/>
      <c r="Q56" s="6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55000000000000004">
      <c r="A57" s="42"/>
      <c r="B57" s="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5"/>
      <c r="P57" s="6"/>
      <c r="Q57" s="6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55000000000000004">
      <c r="A58" s="42"/>
      <c r="B58" s="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5"/>
      <c r="P58" s="6"/>
      <c r="Q58" s="6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55000000000000004">
      <c r="A59" s="42"/>
      <c r="B59" s="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5"/>
      <c r="P59" s="6"/>
      <c r="Q59" s="6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55000000000000004">
      <c r="A60" s="42"/>
      <c r="B60" s="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5"/>
      <c r="P60" s="6"/>
      <c r="Q60" s="6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55000000000000004">
      <c r="A61" s="42"/>
      <c r="B61" s="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5"/>
      <c r="P61" s="6"/>
      <c r="Q61" s="6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55000000000000004">
      <c r="A62" s="42"/>
      <c r="B62" s="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5"/>
      <c r="P62" s="6"/>
      <c r="Q62" s="6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55000000000000004">
      <c r="A63" s="42"/>
      <c r="B63" s="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5"/>
      <c r="P63" s="6"/>
      <c r="Q63" s="6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55000000000000004">
      <c r="A64" s="42"/>
      <c r="B64" s="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5"/>
      <c r="P64" s="6"/>
      <c r="Q64" s="6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55000000000000004">
      <c r="A65" s="42"/>
      <c r="B65" s="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5"/>
      <c r="P65" s="6"/>
      <c r="Q65" s="6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55000000000000004">
      <c r="A66" s="42"/>
      <c r="B66" s="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5"/>
      <c r="P66" s="6"/>
      <c r="Q66" s="6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55000000000000004">
      <c r="A67" s="42"/>
      <c r="B67" s="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5"/>
      <c r="P67" s="6"/>
      <c r="Q67" s="6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55000000000000004">
      <c r="A68" s="42"/>
      <c r="B68" s="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5"/>
      <c r="P68" s="6"/>
      <c r="Q68" s="6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55000000000000004">
      <c r="A69" s="42"/>
      <c r="B69" s="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5"/>
      <c r="P69" s="6"/>
      <c r="Q69" s="6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55000000000000004">
      <c r="A70" s="42"/>
      <c r="B70" s="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5"/>
      <c r="P70" s="6"/>
      <c r="Q70" s="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55000000000000004">
      <c r="A71" s="42"/>
      <c r="B71" s="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5"/>
      <c r="P71" s="6"/>
      <c r="Q71" s="6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55000000000000004">
      <c r="A72" s="42"/>
      <c r="B72" s="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5"/>
      <c r="P72" s="6"/>
      <c r="Q72" s="6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55000000000000004">
      <c r="A73" s="42"/>
      <c r="B73" s="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5"/>
      <c r="P73" s="6"/>
      <c r="Q73" s="6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55000000000000004">
      <c r="A74" s="42"/>
      <c r="B74" s="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5"/>
      <c r="P74" s="6"/>
      <c r="Q74" s="6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55000000000000004">
      <c r="A75" s="42"/>
      <c r="B75" s="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5"/>
      <c r="P75" s="6"/>
      <c r="Q75" s="6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55000000000000004">
      <c r="A76" s="42"/>
      <c r="B76" s="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5"/>
      <c r="P76" s="6"/>
      <c r="Q76" s="6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55000000000000004">
      <c r="A77" s="42"/>
      <c r="B77" s="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5"/>
      <c r="P77" s="6"/>
      <c r="Q77" s="6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55000000000000004">
      <c r="A78" s="42"/>
      <c r="B78" s="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5"/>
      <c r="P78" s="6"/>
      <c r="Q78" s="6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55000000000000004">
      <c r="A79" s="42"/>
      <c r="B79" s="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5"/>
      <c r="P79" s="6"/>
      <c r="Q79" s="6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55000000000000004">
      <c r="A80" s="42"/>
      <c r="B80" s="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5"/>
      <c r="P80" s="6"/>
      <c r="Q80" s="6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55000000000000004">
      <c r="A81" s="42"/>
      <c r="B81" s="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5"/>
      <c r="P81" s="6"/>
      <c r="Q81" s="6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55000000000000004">
      <c r="A82" s="42"/>
      <c r="B82" s="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5"/>
      <c r="P82" s="6"/>
      <c r="Q82" s="6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55000000000000004">
      <c r="A83" s="42"/>
      <c r="B83" s="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5"/>
      <c r="P83" s="6"/>
      <c r="Q83" s="6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55000000000000004">
      <c r="A84" s="42"/>
      <c r="B84" s="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5"/>
      <c r="P84" s="6"/>
      <c r="Q84" s="6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55000000000000004">
      <c r="A85" s="42"/>
      <c r="B85" s="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5"/>
      <c r="P85" s="6"/>
      <c r="Q85" s="6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55000000000000004">
      <c r="A86" s="42"/>
      <c r="B86" s="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5"/>
      <c r="P86" s="6"/>
      <c r="Q86" s="6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55000000000000004">
      <c r="A87" s="42"/>
      <c r="B87" s="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5"/>
      <c r="P87" s="6"/>
      <c r="Q87" s="6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55000000000000004">
      <c r="A88" s="42"/>
      <c r="B88" s="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5"/>
      <c r="P88" s="6"/>
      <c r="Q88" s="6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55000000000000004">
      <c r="A89" s="42"/>
      <c r="B89" s="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5"/>
      <c r="P89" s="6"/>
      <c r="Q89" s="6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55000000000000004">
      <c r="A90" s="42"/>
      <c r="B90" s="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5"/>
      <c r="P90" s="6"/>
      <c r="Q90" s="6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55000000000000004">
      <c r="A91" s="42"/>
      <c r="B91" s="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5"/>
      <c r="P91" s="6"/>
      <c r="Q91" s="6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55000000000000004">
      <c r="A92" s="42"/>
      <c r="B92" s="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5"/>
      <c r="P92" s="6"/>
      <c r="Q92" s="6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55000000000000004">
      <c r="A93" s="42"/>
      <c r="B93" s="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5"/>
      <c r="P93" s="6"/>
      <c r="Q93" s="6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55000000000000004">
      <c r="A94" s="42"/>
      <c r="B94" s="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5"/>
      <c r="P94" s="6"/>
      <c r="Q94" s="6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55000000000000004">
      <c r="A95" s="42"/>
      <c r="B95" s="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5"/>
      <c r="P95" s="6"/>
      <c r="Q95" s="6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55000000000000004">
      <c r="A96" s="42"/>
      <c r="B96" s="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5"/>
      <c r="P96" s="6"/>
      <c r="Q96" s="6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55000000000000004">
      <c r="A97" s="42"/>
      <c r="B97" s="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5"/>
      <c r="P97" s="6"/>
      <c r="Q97" s="6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55000000000000004">
      <c r="A98" s="42"/>
      <c r="B98" s="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5"/>
      <c r="P98" s="6"/>
      <c r="Q98" s="6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55000000000000004">
      <c r="A99" s="42"/>
      <c r="B99" s="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5"/>
      <c r="P99" s="6"/>
      <c r="Q99" s="6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55000000000000004">
      <c r="A100" s="42"/>
      <c r="B100" s="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5"/>
      <c r="P100" s="6"/>
      <c r="Q100" s="6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55000000000000004">
      <c r="A101" s="42"/>
      <c r="B101" s="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5"/>
      <c r="P101" s="6"/>
      <c r="Q101" s="6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55000000000000004">
      <c r="A102" s="42"/>
      <c r="B102" s="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5"/>
      <c r="P102" s="6"/>
      <c r="Q102" s="6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55000000000000004">
      <c r="A103" s="42"/>
      <c r="B103" s="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5"/>
      <c r="P103" s="6"/>
      <c r="Q103" s="6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55000000000000004">
      <c r="A104" s="42"/>
      <c r="B104" s="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5"/>
      <c r="P104" s="6"/>
      <c r="Q104" s="6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55000000000000004">
      <c r="A105" s="42"/>
      <c r="B105" s="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5"/>
      <c r="P105" s="6"/>
      <c r="Q105" s="6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55000000000000004">
      <c r="A106" s="42"/>
      <c r="B106" s="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5"/>
      <c r="P106" s="6"/>
      <c r="Q106" s="6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55000000000000004">
      <c r="A107" s="42"/>
      <c r="B107" s="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5"/>
      <c r="P107" s="6"/>
      <c r="Q107" s="6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55000000000000004">
      <c r="A108" s="42"/>
      <c r="B108" s="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5"/>
      <c r="P108" s="6"/>
      <c r="Q108" s="6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55000000000000004">
      <c r="A109" s="42"/>
      <c r="B109" s="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5"/>
      <c r="P109" s="6"/>
      <c r="Q109" s="6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55000000000000004">
      <c r="A110" s="42"/>
      <c r="B110" s="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5"/>
      <c r="P110" s="6"/>
      <c r="Q110" s="6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55000000000000004">
      <c r="A111" s="42"/>
      <c r="B111" s="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5"/>
      <c r="P111" s="6"/>
      <c r="Q111" s="6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55000000000000004">
      <c r="A112" s="42"/>
      <c r="B112" s="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5"/>
      <c r="P112" s="6"/>
      <c r="Q112" s="6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55000000000000004">
      <c r="A113" s="42"/>
      <c r="B113" s="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5"/>
      <c r="P113" s="6"/>
      <c r="Q113" s="6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55000000000000004">
      <c r="A114" s="42"/>
      <c r="B114" s="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5"/>
      <c r="P114" s="6"/>
      <c r="Q114" s="6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55000000000000004">
      <c r="A115" s="42"/>
      <c r="B115" s="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5"/>
      <c r="P115" s="6"/>
      <c r="Q115" s="6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55000000000000004">
      <c r="A116" s="42"/>
      <c r="B116" s="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5"/>
      <c r="P116" s="6"/>
      <c r="Q116" s="6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55000000000000004">
      <c r="A117" s="42"/>
      <c r="B117" s="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5"/>
      <c r="P117" s="6"/>
      <c r="Q117" s="6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55000000000000004">
      <c r="A118" s="42"/>
      <c r="B118" s="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5"/>
      <c r="P118" s="6"/>
      <c r="Q118" s="6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55000000000000004">
      <c r="A119" s="42"/>
      <c r="B119" s="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5"/>
      <c r="P119" s="6"/>
      <c r="Q119" s="6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55000000000000004">
      <c r="A120" s="42"/>
      <c r="B120" s="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5"/>
      <c r="P120" s="6"/>
      <c r="Q120" s="6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55000000000000004">
      <c r="A121" s="42"/>
      <c r="B121" s="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5"/>
      <c r="P121" s="6"/>
      <c r="Q121" s="6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55000000000000004">
      <c r="A122" s="42"/>
      <c r="B122" s="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5"/>
      <c r="P122" s="6"/>
      <c r="Q122" s="6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55000000000000004">
      <c r="A123" s="42"/>
      <c r="B123" s="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5"/>
      <c r="P123" s="6"/>
      <c r="Q123" s="6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55000000000000004">
      <c r="A124" s="42"/>
      <c r="B124" s="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5"/>
      <c r="P124" s="6"/>
      <c r="Q124" s="6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55000000000000004">
      <c r="A125" s="42"/>
      <c r="B125" s="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5"/>
      <c r="P125" s="6"/>
      <c r="Q125" s="6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55000000000000004">
      <c r="A126" s="42"/>
      <c r="B126" s="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5"/>
      <c r="P126" s="6"/>
      <c r="Q126" s="6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55000000000000004">
      <c r="A127" s="42"/>
      <c r="B127" s="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5"/>
      <c r="P127" s="6"/>
      <c r="Q127" s="6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55000000000000004">
      <c r="A128" s="42"/>
      <c r="B128" s="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5"/>
      <c r="P128" s="6"/>
      <c r="Q128" s="6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55000000000000004">
      <c r="A129" s="42"/>
      <c r="B129" s="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5"/>
      <c r="P129" s="6"/>
      <c r="Q129" s="6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55000000000000004">
      <c r="A130" s="42"/>
      <c r="B130" s="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5"/>
      <c r="P130" s="6"/>
      <c r="Q130" s="6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55000000000000004">
      <c r="A131" s="42"/>
      <c r="B131" s="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5"/>
      <c r="P131" s="6"/>
      <c r="Q131" s="6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55000000000000004">
      <c r="A132" s="42"/>
      <c r="B132" s="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5"/>
      <c r="P132" s="6"/>
      <c r="Q132" s="6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55000000000000004">
      <c r="A133" s="42"/>
      <c r="B133" s="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5"/>
      <c r="P133" s="6"/>
      <c r="Q133" s="6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55000000000000004">
      <c r="A134" s="42"/>
      <c r="B134" s="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5"/>
      <c r="P134" s="6"/>
      <c r="Q134" s="6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55000000000000004">
      <c r="A135" s="42"/>
      <c r="B135" s="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5"/>
      <c r="P135" s="6"/>
      <c r="Q135" s="6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55000000000000004">
      <c r="A136" s="42"/>
      <c r="B136" s="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5"/>
      <c r="P136" s="6"/>
      <c r="Q136" s="6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55000000000000004">
      <c r="A137" s="42"/>
      <c r="B137" s="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5"/>
      <c r="P137" s="6"/>
      <c r="Q137" s="6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55000000000000004">
      <c r="A138" s="42"/>
      <c r="B138" s="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5"/>
      <c r="P138" s="6"/>
      <c r="Q138" s="6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55000000000000004">
      <c r="A139" s="42"/>
      <c r="B139" s="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5"/>
      <c r="P139" s="6"/>
      <c r="Q139" s="6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55000000000000004">
      <c r="A140" s="42"/>
      <c r="B140" s="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5"/>
      <c r="P140" s="6"/>
      <c r="Q140" s="6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55000000000000004">
      <c r="A141" s="42"/>
      <c r="B141" s="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5"/>
      <c r="P141" s="6"/>
      <c r="Q141" s="6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55000000000000004">
      <c r="A142" s="42"/>
      <c r="B142" s="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5"/>
      <c r="P142" s="6"/>
      <c r="Q142" s="6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55000000000000004">
      <c r="A143" s="42"/>
      <c r="B143" s="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5"/>
      <c r="P143" s="6"/>
      <c r="Q143" s="6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55000000000000004">
      <c r="A144" s="42"/>
      <c r="B144" s="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5"/>
      <c r="P144" s="6"/>
      <c r="Q144" s="6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55000000000000004">
      <c r="A145" s="42"/>
      <c r="B145" s="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5"/>
      <c r="P145" s="6"/>
      <c r="Q145" s="6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55000000000000004">
      <c r="A146" s="42"/>
      <c r="B146" s="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5"/>
      <c r="P146" s="6"/>
      <c r="Q146" s="6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55000000000000004">
      <c r="A147" s="42"/>
      <c r="B147" s="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5"/>
      <c r="P147" s="6"/>
      <c r="Q147" s="6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55000000000000004">
      <c r="A148" s="42"/>
      <c r="B148" s="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5"/>
      <c r="P148" s="6"/>
      <c r="Q148" s="6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55000000000000004">
      <c r="A149" s="42"/>
      <c r="B149" s="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5"/>
      <c r="P149" s="6"/>
      <c r="Q149" s="6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55000000000000004">
      <c r="A150" s="42"/>
      <c r="B150" s="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5"/>
      <c r="P150" s="6"/>
      <c r="Q150" s="6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55000000000000004">
      <c r="A151" s="42"/>
      <c r="B151" s="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5"/>
      <c r="P151" s="6"/>
      <c r="Q151" s="6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55000000000000004">
      <c r="A152" s="42"/>
      <c r="B152" s="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5"/>
      <c r="P152" s="6"/>
      <c r="Q152" s="6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55000000000000004">
      <c r="A153" s="42"/>
      <c r="B153" s="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5"/>
      <c r="P153" s="6"/>
      <c r="Q153" s="6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55000000000000004">
      <c r="A154" s="42"/>
      <c r="B154" s="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5"/>
      <c r="P154" s="6"/>
      <c r="Q154" s="6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55000000000000004">
      <c r="A155" s="42"/>
      <c r="B155" s="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5"/>
      <c r="P155" s="6"/>
      <c r="Q155" s="6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55000000000000004">
      <c r="A156" s="42"/>
      <c r="B156" s="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5"/>
      <c r="P156" s="6"/>
      <c r="Q156" s="6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55000000000000004">
      <c r="A157" s="42"/>
      <c r="B157" s="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5"/>
      <c r="P157" s="6"/>
      <c r="Q157" s="6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55000000000000004">
      <c r="A158" s="42"/>
      <c r="B158" s="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5"/>
      <c r="P158" s="6"/>
      <c r="Q158" s="6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55000000000000004">
      <c r="A159" s="42"/>
      <c r="B159" s="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5"/>
      <c r="P159" s="6"/>
      <c r="Q159" s="6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55000000000000004">
      <c r="A160" s="42"/>
      <c r="B160" s="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5"/>
      <c r="P160" s="6"/>
      <c r="Q160" s="6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55000000000000004">
      <c r="A161" s="42"/>
      <c r="B161" s="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5"/>
      <c r="P161" s="6"/>
      <c r="Q161" s="6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55000000000000004">
      <c r="A162" s="42"/>
      <c r="B162" s="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5"/>
      <c r="P162" s="6"/>
      <c r="Q162" s="6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55000000000000004">
      <c r="A163" s="42"/>
      <c r="B163" s="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5"/>
      <c r="P163" s="6"/>
      <c r="Q163" s="6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55000000000000004">
      <c r="A164" s="42"/>
      <c r="B164" s="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5"/>
      <c r="P164" s="6"/>
      <c r="Q164" s="6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55000000000000004">
      <c r="A165" s="42"/>
      <c r="B165" s="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5"/>
      <c r="P165" s="6"/>
      <c r="Q165" s="6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55000000000000004">
      <c r="A166" s="42"/>
      <c r="B166" s="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5"/>
      <c r="P166" s="6"/>
      <c r="Q166" s="6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55000000000000004">
      <c r="A167" s="42"/>
      <c r="B167" s="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5"/>
      <c r="P167" s="6"/>
      <c r="Q167" s="6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55000000000000004">
      <c r="A168" s="42"/>
      <c r="B168" s="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5"/>
      <c r="P168" s="6"/>
      <c r="Q168" s="6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55000000000000004">
      <c r="A169" s="42"/>
      <c r="B169" s="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5"/>
      <c r="P169" s="6"/>
      <c r="Q169" s="6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55000000000000004">
      <c r="A170" s="42"/>
      <c r="B170" s="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5"/>
      <c r="P170" s="6"/>
      <c r="Q170" s="6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55000000000000004">
      <c r="A171" s="42"/>
      <c r="B171" s="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5"/>
      <c r="P171" s="6"/>
      <c r="Q171" s="6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55000000000000004">
      <c r="A172" s="42"/>
      <c r="B172" s="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5"/>
      <c r="P172" s="6"/>
      <c r="Q172" s="6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55000000000000004">
      <c r="A173" s="42"/>
      <c r="B173" s="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5"/>
      <c r="P173" s="6"/>
      <c r="Q173" s="6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55000000000000004">
      <c r="A174" s="42"/>
      <c r="B174" s="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5"/>
      <c r="P174" s="6"/>
      <c r="Q174" s="6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55000000000000004">
      <c r="A175" s="42"/>
      <c r="B175" s="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5"/>
      <c r="P175" s="6"/>
      <c r="Q175" s="6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55000000000000004">
      <c r="A176" s="42"/>
      <c r="B176" s="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5"/>
      <c r="P176" s="6"/>
      <c r="Q176" s="6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55000000000000004">
      <c r="A177" s="42"/>
      <c r="B177" s="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5"/>
      <c r="P177" s="6"/>
      <c r="Q177" s="6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55000000000000004">
      <c r="A178" s="42"/>
      <c r="B178" s="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5"/>
      <c r="P178" s="6"/>
      <c r="Q178" s="6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55000000000000004">
      <c r="A179" s="42"/>
      <c r="B179" s="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5"/>
      <c r="P179" s="6"/>
      <c r="Q179" s="6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55000000000000004">
      <c r="A180" s="42"/>
      <c r="B180" s="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5"/>
      <c r="P180" s="6"/>
      <c r="Q180" s="6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55000000000000004">
      <c r="A181" s="42"/>
      <c r="B181" s="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5"/>
      <c r="P181" s="6"/>
      <c r="Q181" s="6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55000000000000004">
      <c r="A182" s="42"/>
      <c r="B182" s="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5"/>
      <c r="P182" s="6"/>
      <c r="Q182" s="6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55000000000000004">
      <c r="A183" s="42"/>
      <c r="B183" s="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5"/>
      <c r="P183" s="6"/>
      <c r="Q183" s="6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55000000000000004">
      <c r="A184" s="42"/>
      <c r="B184" s="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5"/>
      <c r="P184" s="6"/>
      <c r="Q184" s="6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55000000000000004">
      <c r="A185" s="42"/>
      <c r="B185" s="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5"/>
      <c r="P185" s="6"/>
      <c r="Q185" s="6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55000000000000004">
      <c r="A186" s="42"/>
      <c r="B186" s="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5"/>
      <c r="P186" s="6"/>
      <c r="Q186" s="6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55000000000000004">
      <c r="A187" s="42"/>
      <c r="B187" s="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5"/>
      <c r="P187" s="6"/>
      <c r="Q187" s="6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55000000000000004">
      <c r="A188" s="42"/>
      <c r="B188" s="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5"/>
      <c r="P188" s="6"/>
      <c r="Q188" s="6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55000000000000004">
      <c r="A189" s="42"/>
      <c r="B189" s="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5"/>
      <c r="P189" s="6"/>
      <c r="Q189" s="6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55000000000000004">
      <c r="A190" s="42"/>
      <c r="B190" s="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5"/>
      <c r="P190" s="6"/>
      <c r="Q190" s="6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55000000000000004">
      <c r="A191" s="42"/>
      <c r="B191" s="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5"/>
      <c r="P191" s="6"/>
      <c r="Q191" s="6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55000000000000004">
      <c r="A192" s="42"/>
      <c r="B192" s="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5"/>
      <c r="P192" s="6"/>
      <c r="Q192" s="6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55000000000000004">
      <c r="A193" s="42"/>
      <c r="B193" s="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5"/>
      <c r="P193" s="6"/>
      <c r="Q193" s="6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55000000000000004">
      <c r="A194" s="42"/>
      <c r="B194" s="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5"/>
      <c r="P194" s="6"/>
      <c r="Q194" s="6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55000000000000004">
      <c r="A195" s="42"/>
      <c r="B195" s="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5"/>
      <c r="P195" s="6"/>
      <c r="Q195" s="6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55000000000000004">
      <c r="A196" s="42"/>
      <c r="B196" s="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5"/>
      <c r="P196" s="6"/>
      <c r="Q196" s="6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55000000000000004">
      <c r="A197" s="42"/>
      <c r="B197" s="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5"/>
      <c r="P197" s="6"/>
      <c r="Q197" s="6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55000000000000004">
      <c r="A198" s="42"/>
      <c r="B198" s="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5"/>
      <c r="P198" s="6"/>
      <c r="Q198" s="6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55000000000000004">
      <c r="A199" s="42"/>
      <c r="B199" s="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5"/>
      <c r="P199" s="6"/>
      <c r="Q199" s="6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55000000000000004">
      <c r="A200" s="42"/>
      <c r="B200" s="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5"/>
      <c r="P200" s="6"/>
      <c r="Q200" s="6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55000000000000004">
      <c r="A201" s="42"/>
      <c r="B201" s="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5"/>
      <c r="P201" s="6"/>
      <c r="Q201" s="6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55000000000000004">
      <c r="A202" s="42"/>
      <c r="B202" s="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5"/>
      <c r="P202" s="6"/>
      <c r="Q202" s="6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55000000000000004">
      <c r="A203" s="42"/>
      <c r="B203" s="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5"/>
      <c r="P203" s="6"/>
      <c r="Q203" s="6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55000000000000004">
      <c r="A204" s="42"/>
      <c r="B204" s="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5"/>
      <c r="P204" s="6"/>
      <c r="Q204" s="6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55000000000000004">
      <c r="A205" s="42"/>
      <c r="B205" s="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5"/>
      <c r="P205" s="6"/>
      <c r="Q205" s="6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55000000000000004">
      <c r="A206" s="42"/>
      <c r="B206" s="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5"/>
      <c r="P206" s="6"/>
      <c r="Q206" s="6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55000000000000004">
      <c r="A207" s="42"/>
      <c r="B207" s="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5"/>
      <c r="P207" s="6"/>
      <c r="Q207" s="6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55000000000000004">
      <c r="A208" s="42"/>
      <c r="B208" s="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5"/>
      <c r="P208" s="6"/>
      <c r="Q208" s="6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55000000000000004">
      <c r="A209" s="42"/>
      <c r="B209" s="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5"/>
      <c r="P209" s="6"/>
      <c r="Q209" s="6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55000000000000004">
      <c r="A210" s="42"/>
      <c r="B210" s="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5"/>
      <c r="P210" s="6"/>
      <c r="Q210" s="6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55000000000000004">
      <c r="A211" s="42"/>
      <c r="B211" s="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5"/>
      <c r="P211" s="6"/>
      <c r="Q211" s="6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55000000000000004">
      <c r="A212" s="42"/>
      <c r="B212" s="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5"/>
      <c r="P212" s="6"/>
      <c r="Q212" s="6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55000000000000004">
      <c r="A213" s="42"/>
      <c r="B213" s="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5"/>
      <c r="P213" s="6"/>
      <c r="Q213" s="6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55000000000000004">
      <c r="A214" s="42"/>
      <c r="B214" s="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5"/>
      <c r="P214" s="6"/>
      <c r="Q214" s="6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55000000000000004">
      <c r="A215" s="42"/>
      <c r="B215" s="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5"/>
      <c r="P215" s="6"/>
      <c r="Q215" s="6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55000000000000004">
      <c r="A216" s="42"/>
      <c r="B216" s="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5"/>
      <c r="P216" s="6"/>
      <c r="Q216" s="6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55000000000000004">
      <c r="A217" s="42"/>
      <c r="B217" s="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5"/>
      <c r="P217" s="6"/>
      <c r="Q217" s="6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55000000000000004">
      <c r="A218" s="42"/>
      <c r="B218" s="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5"/>
      <c r="P218" s="6"/>
      <c r="Q218" s="6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55000000000000004">
      <c r="A219" s="42"/>
      <c r="B219" s="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5"/>
      <c r="P219" s="6"/>
      <c r="Q219" s="6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55000000000000004">
      <c r="A220" s="42"/>
      <c r="B220" s="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5"/>
      <c r="P220" s="6"/>
      <c r="Q220" s="6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55000000000000004">
      <c r="A221" s="42"/>
      <c r="B221" s="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5"/>
      <c r="P221" s="6"/>
      <c r="Q221" s="6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5.75" customHeight="1" x14ac:dyDescent="0.45"/>
    <row r="223" spans="1:28" ht="15.75" customHeight="1" x14ac:dyDescent="0.45"/>
    <row r="224" spans="1:28" ht="15.75" customHeight="1" x14ac:dyDescent="0.45"/>
    <row r="225" ht="15.75" customHeight="1" x14ac:dyDescent="0.45"/>
    <row r="226" ht="15.75" customHeight="1" x14ac:dyDescent="0.45"/>
    <row r="227" ht="15.75" customHeight="1" x14ac:dyDescent="0.45"/>
    <row r="228" ht="15.75" customHeight="1" x14ac:dyDescent="0.45"/>
    <row r="229" ht="15.75" customHeight="1" x14ac:dyDescent="0.45"/>
    <row r="230" ht="15.75" customHeight="1" x14ac:dyDescent="0.45"/>
    <row r="231" ht="15.75" customHeight="1" x14ac:dyDescent="0.45"/>
    <row r="232" ht="15.75" customHeight="1" x14ac:dyDescent="0.45"/>
    <row r="233" ht="15.75" customHeight="1" x14ac:dyDescent="0.45"/>
    <row r="234" ht="15.75" customHeight="1" x14ac:dyDescent="0.45"/>
    <row r="235" ht="15.75" customHeight="1" x14ac:dyDescent="0.45"/>
    <row r="236" ht="15.75" customHeight="1" x14ac:dyDescent="0.45"/>
    <row r="237" ht="15.75" customHeight="1" x14ac:dyDescent="0.45"/>
    <row r="238" ht="15.75" customHeight="1" x14ac:dyDescent="0.45"/>
    <row r="239" ht="15.75" customHeight="1" x14ac:dyDescent="0.45"/>
    <row r="240" ht="15.75" customHeight="1" x14ac:dyDescent="0.45"/>
    <row r="241" ht="15.75" customHeight="1" x14ac:dyDescent="0.45"/>
    <row r="242" ht="15.75" customHeight="1" x14ac:dyDescent="0.45"/>
    <row r="243" ht="15.75" customHeight="1" x14ac:dyDescent="0.45"/>
    <row r="244" ht="15.75" customHeight="1" x14ac:dyDescent="0.45"/>
    <row r="245" ht="15.75" customHeight="1" x14ac:dyDescent="0.45"/>
    <row r="246" ht="15.75" customHeight="1" x14ac:dyDescent="0.45"/>
    <row r="247" ht="15.75" customHeight="1" x14ac:dyDescent="0.45"/>
    <row r="248" ht="15.75" customHeight="1" x14ac:dyDescent="0.45"/>
    <row r="249" ht="15.75" customHeight="1" x14ac:dyDescent="0.45"/>
    <row r="250" ht="15.75" customHeight="1" x14ac:dyDescent="0.45"/>
    <row r="251" ht="15.75" customHeight="1" x14ac:dyDescent="0.45"/>
    <row r="252" ht="15.75" customHeight="1" x14ac:dyDescent="0.45"/>
    <row r="253" ht="15.75" customHeight="1" x14ac:dyDescent="0.45"/>
    <row r="254" ht="15.75" customHeight="1" x14ac:dyDescent="0.45"/>
    <row r="255" ht="15.75" customHeight="1" x14ac:dyDescent="0.45"/>
    <row r="256" ht="15.75" customHeight="1" x14ac:dyDescent="0.45"/>
    <row r="257" ht="15.75" customHeight="1" x14ac:dyDescent="0.45"/>
    <row r="258" ht="15.75" customHeight="1" x14ac:dyDescent="0.45"/>
    <row r="259" ht="15.75" customHeight="1" x14ac:dyDescent="0.45"/>
    <row r="260" ht="15.75" customHeight="1" x14ac:dyDescent="0.45"/>
    <row r="261" ht="15.75" customHeight="1" x14ac:dyDescent="0.45"/>
    <row r="262" ht="15.75" customHeight="1" x14ac:dyDescent="0.45"/>
    <row r="263" ht="15.75" customHeight="1" x14ac:dyDescent="0.45"/>
    <row r="264" ht="15.75" customHeight="1" x14ac:dyDescent="0.45"/>
    <row r="265" ht="15.75" customHeight="1" x14ac:dyDescent="0.45"/>
    <row r="266" ht="15.75" customHeight="1" x14ac:dyDescent="0.45"/>
    <row r="267" ht="15.75" customHeight="1" x14ac:dyDescent="0.45"/>
    <row r="268" ht="15.75" customHeight="1" x14ac:dyDescent="0.45"/>
    <row r="269" ht="15.75" customHeight="1" x14ac:dyDescent="0.45"/>
    <row r="270" ht="15.75" customHeight="1" x14ac:dyDescent="0.45"/>
    <row r="271" ht="15.75" customHeight="1" x14ac:dyDescent="0.45"/>
    <row r="272" ht="15.75" customHeight="1" x14ac:dyDescent="0.45"/>
    <row r="273" ht="15.75" customHeight="1" x14ac:dyDescent="0.45"/>
    <row r="274" ht="15.75" customHeight="1" x14ac:dyDescent="0.45"/>
    <row r="275" ht="15.75" customHeight="1" x14ac:dyDescent="0.45"/>
    <row r="276" ht="15.75" customHeight="1" x14ac:dyDescent="0.45"/>
    <row r="277" ht="15.75" customHeight="1" x14ac:dyDescent="0.45"/>
    <row r="278" ht="15.75" customHeight="1" x14ac:dyDescent="0.45"/>
    <row r="279" ht="15.75" customHeight="1" x14ac:dyDescent="0.45"/>
    <row r="280" ht="15.75" customHeight="1" x14ac:dyDescent="0.45"/>
    <row r="281" ht="15.75" customHeight="1" x14ac:dyDescent="0.45"/>
    <row r="282" ht="15.75" customHeight="1" x14ac:dyDescent="0.45"/>
    <row r="283" ht="15.75" customHeight="1" x14ac:dyDescent="0.45"/>
    <row r="284" ht="15.75" customHeight="1" x14ac:dyDescent="0.45"/>
    <row r="285" ht="15.75" customHeight="1" x14ac:dyDescent="0.45"/>
    <row r="286" ht="15.75" customHeight="1" x14ac:dyDescent="0.45"/>
    <row r="287" ht="15.75" customHeight="1" x14ac:dyDescent="0.45"/>
    <row r="288" ht="15.75" customHeight="1" x14ac:dyDescent="0.45"/>
    <row r="289" ht="15.75" customHeight="1" x14ac:dyDescent="0.45"/>
    <row r="290" ht="15.75" customHeight="1" x14ac:dyDescent="0.45"/>
    <row r="291" ht="15.75" customHeight="1" x14ac:dyDescent="0.45"/>
    <row r="292" ht="15.75" customHeight="1" x14ac:dyDescent="0.45"/>
    <row r="293" ht="15.75" customHeight="1" x14ac:dyDescent="0.45"/>
    <row r="294" ht="15.75" customHeight="1" x14ac:dyDescent="0.45"/>
    <row r="295" ht="15.75" customHeight="1" x14ac:dyDescent="0.45"/>
    <row r="296" ht="15.75" customHeight="1" x14ac:dyDescent="0.45"/>
    <row r="297" ht="15.75" customHeight="1" x14ac:dyDescent="0.45"/>
    <row r="298" ht="15.75" customHeight="1" x14ac:dyDescent="0.45"/>
    <row r="299" ht="15.75" customHeight="1" x14ac:dyDescent="0.45"/>
    <row r="300" ht="15.75" customHeight="1" x14ac:dyDescent="0.45"/>
    <row r="301" ht="15.75" customHeight="1" x14ac:dyDescent="0.45"/>
    <row r="302" ht="15.75" customHeight="1" x14ac:dyDescent="0.45"/>
    <row r="303" ht="15.75" customHeight="1" x14ac:dyDescent="0.45"/>
    <row r="304" ht="15.75" customHeight="1" x14ac:dyDescent="0.45"/>
    <row r="305" ht="15.75" customHeight="1" x14ac:dyDescent="0.45"/>
    <row r="306" ht="15.75" customHeight="1" x14ac:dyDescent="0.45"/>
    <row r="307" ht="15.75" customHeight="1" x14ac:dyDescent="0.45"/>
    <row r="308" ht="15.75" customHeight="1" x14ac:dyDescent="0.45"/>
    <row r="309" ht="15.75" customHeight="1" x14ac:dyDescent="0.45"/>
    <row r="310" ht="15.75" customHeight="1" x14ac:dyDescent="0.45"/>
    <row r="311" ht="15.75" customHeight="1" x14ac:dyDescent="0.45"/>
    <row r="312" ht="15.75" customHeight="1" x14ac:dyDescent="0.45"/>
    <row r="313" ht="15.75" customHeight="1" x14ac:dyDescent="0.45"/>
    <row r="314" ht="15.75" customHeight="1" x14ac:dyDescent="0.45"/>
    <row r="315" ht="15.75" customHeight="1" x14ac:dyDescent="0.45"/>
    <row r="316" ht="15.75" customHeight="1" x14ac:dyDescent="0.45"/>
    <row r="317" ht="15.75" customHeight="1" x14ac:dyDescent="0.45"/>
    <row r="318" ht="15.75" customHeight="1" x14ac:dyDescent="0.45"/>
    <row r="319" ht="15.75" customHeight="1" x14ac:dyDescent="0.45"/>
    <row r="320" ht="15.75" customHeight="1" x14ac:dyDescent="0.45"/>
    <row r="321" ht="15.75" customHeight="1" x14ac:dyDescent="0.45"/>
    <row r="322" ht="15.75" customHeight="1" x14ac:dyDescent="0.45"/>
    <row r="323" ht="15.75" customHeight="1" x14ac:dyDescent="0.45"/>
    <row r="324" ht="15.75" customHeight="1" x14ac:dyDescent="0.45"/>
    <row r="325" ht="15.75" customHeight="1" x14ac:dyDescent="0.45"/>
    <row r="326" ht="15.75" customHeight="1" x14ac:dyDescent="0.45"/>
    <row r="327" ht="15.75" customHeight="1" x14ac:dyDescent="0.45"/>
    <row r="328" ht="15.75" customHeight="1" x14ac:dyDescent="0.45"/>
    <row r="329" ht="15.75" customHeight="1" x14ac:dyDescent="0.45"/>
    <row r="330" ht="15.75" customHeight="1" x14ac:dyDescent="0.45"/>
    <row r="331" ht="15.75" customHeight="1" x14ac:dyDescent="0.45"/>
    <row r="332" ht="15.75" customHeight="1" x14ac:dyDescent="0.45"/>
    <row r="333" ht="15.75" customHeight="1" x14ac:dyDescent="0.45"/>
    <row r="334" ht="15.75" customHeight="1" x14ac:dyDescent="0.45"/>
    <row r="335" ht="15.75" customHeight="1" x14ac:dyDescent="0.45"/>
    <row r="336" ht="15.75" customHeight="1" x14ac:dyDescent="0.45"/>
    <row r="337" ht="15.75" customHeight="1" x14ac:dyDescent="0.45"/>
    <row r="338" ht="15.75" customHeight="1" x14ac:dyDescent="0.45"/>
    <row r="339" ht="15.75" customHeight="1" x14ac:dyDescent="0.45"/>
    <row r="340" ht="15.75" customHeight="1" x14ac:dyDescent="0.45"/>
    <row r="341" ht="15.75" customHeight="1" x14ac:dyDescent="0.45"/>
    <row r="342" ht="15.75" customHeight="1" x14ac:dyDescent="0.45"/>
    <row r="343" ht="15.75" customHeight="1" x14ac:dyDescent="0.45"/>
    <row r="344" ht="15.75" customHeight="1" x14ac:dyDescent="0.45"/>
    <row r="345" ht="15.75" customHeight="1" x14ac:dyDescent="0.45"/>
    <row r="346" ht="15.75" customHeight="1" x14ac:dyDescent="0.45"/>
    <row r="347" ht="15.75" customHeight="1" x14ac:dyDescent="0.45"/>
    <row r="348" ht="15.75" customHeight="1" x14ac:dyDescent="0.45"/>
    <row r="349" ht="15.75" customHeight="1" x14ac:dyDescent="0.45"/>
    <row r="350" ht="15.75" customHeight="1" x14ac:dyDescent="0.45"/>
    <row r="351" ht="15.75" customHeight="1" x14ac:dyDescent="0.45"/>
    <row r="352" ht="15.75" customHeight="1" x14ac:dyDescent="0.45"/>
    <row r="353" ht="15.75" customHeight="1" x14ac:dyDescent="0.45"/>
    <row r="354" ht="15.75" customHeight="1" x14ac:dyDescent="0.45"/>
    <row r="355" ht="15.75" customHeight="1" x14ac:dyDescent="0.45"/>
    <row r="356" ht="15.75" customHeight="1" x14ac:dyDescent="0.45"/>
    <row r="357" ht="15.75" customHeight="1" x14ac:dyDescent="0.45"/>
    <row r="358" ht="15.75" customHeight="1" x14ac:dyDescent="0.45"/>
    <row r="359" ht="15.75" customHeight="1" x14ac:dyDescent="0.45"/>
    <row r="360" ht="15.75" customHeight="1" x14ac:dyDescent="0.45"/>
    <row r="361" ht="15.75" customHeight="1" x14ac:dyDescent="0.45"/>
    <row r="362" ht="15.75" customHeight="1" x14ac:dyDescent="0.45"/>
    <row r="363" ht="15.75" customHeight="1" x14ac:dyDescent="0.45"/>
    <row r="364" ht="15.75" customHeight="1" x14ac:dyDescent="0.45"/>
    <row r="365" ht="15.75" customHeight="1" x14ac:dyDescent="0.45"/>
    <row r="366" ht="15.75" customHeight="1" x14ac:dyDescent="0.45"/>
    <row r="367" ht="15.75" customHeight="1" x14ac:dyDescent="0.45"/>
    <row r="368" ht="15.75" customHeight="1" x14ac:dyDescent="0.45"/>
    <row r="369" ht="15.75" customHeight="1" x14ac:dyDescent="0.45"/>
    <row r="370" ht="15.75" customHeight="1" x14ac:dyDescent="0.45"/>
    <row r="371" ht="15.75" customHeight="1" x14ac:dyDescent="0.45"/>
    <row r="372" ht="15.75" customHeight="1" x14ac:dyDescent="0.45"/>
    <row r="373" ht="15.75" customHeight="1" x14ac:dyDescent="0.45"/>
    <row r="374" ht="15.75" customHeight="1" x14ac:dyDescent="0.45"/>
    <row r="375" ht="15.75" customHeight="1" x14ac:dyDescent="0.45"/>
    <row r="376" ht="15.75" customHeight="1" x14ac:dyDescent="0.45"/>
    <row r="377" ht="15.75" customHeight="1" x14ac:dyDescent="0.45"/>
    <row r="378" ht="15.75" customHeight="1" x14ac:dyDescent="0.45"/>
    <row r="379" ht="15.75" customHeight="1" x14ac:dyDescent="0.45"/>
    <row r="380" ht="15.75" customHeight="1" x14ac:dyDescent="0.45"/>
    <row r="381" ht="15.75" customHeight="1" x14ac:dyDescent="0.45"/>
    <row r="382" ht="15.75" customHeight="1" x14ac:dyDescent="0.45"/>
    <row r="383" ht="15.75" customHeight="1" x14ac:dyDescent="0.45"/>
    <row r="384" ht="15.75" customHeight="1" x14ac:dyDescent="0.45"/>
    <row r="385" ht="15.75" customHeight="1" x14ac:dyDescent="0.45"/>
    <row r="386" ht="15.75" customHeight="1" x14ac:dyDescent="0.45"/>
    <row r="387" ht="15.75" customHeight="1" x14ac:dyDescent="0.45"/>
    <row r="388" ht="15.75" customHeight="1" x14ac:dyDescent="0.45"/>
    <row r="389" ht="15.75" customHeight="1" x14ac:dyDescent="0.45"/>
    <row r="390" ht="15.75" customHeight="1" x14ac:dyDescent="0.45"/>
    <row r="391" ht="15.75" customHeight="1" x14ac:dyDescent="0.45"/>
    <row r="392" ht="15.75" customHeight="1" x14ac:dyDescent="0.45"/>
    <row r="393" ht="15.75" customHeight="1" x14ac:dyDescent="0.45"/>
    <row r="394" ht="15.75" customHeight="1" x14ac:dyDescent="0.45"/>
    <row r="395" ht="15.75" customHeight="1" x14ac:dyDescent="0.45"/>
    <row r="396" ht="15.75" customHeight="1" x14ac:dyDescent="0.45"/>
    <row r="397" ht="15.75" customHeight="1" x14ac:dyDescent="0.45"/>
    <row r="398" ht="15.75" customHeight="1" x14ac:dyDescent="0.45"/>
    <row r="399" ht="15.75" customHeight="1" x14ac:dyDescent="0.45"/>
    <row r="400" ht="15.75" customHeight="1" x14ac:dyDescent="0.45"/>
    <row r="401" ht="15.75" customHeight="1" x14ac:dyDescent="0.45"/>
    <row r="402" ht="15.75" customHeight="1" x14ac:dyDescent="0.45"/>
    <row r="403" ht="15.75" customHeight="1" x14ac:dyDescent="0.45"/>
    <row r="404" ht="15.75" customHeight="1" x14ac:dyDescent="0.45"/>
    <row r="405" ht="15.75" customHeight="1" x14ac:dyDescent="0.45"/>
    <row r="406" ht="15.75" customHeight="1" x14ac:dyDescent="0.45"/>
    <row r="407" ht="15.75" customHeight="1" x14ac:dyDescent="0.45"/>
    <row r="408" ht="15.75" customHeight="1" x14ac:dyDescent="0.45"/>
    <row r="409" ht="15.75" customHeight="1" x14ac:dyDescent="0.45"/>
    <row r="410" ht="15.75" customHeight="1" x14ac:dyDescent="0.45"/>
    <row r="411" ht="15.75" customHeight="1" x14ac:dyDescent="0.45"/>
    <row r="412" ht="15.75" customHeight="1" x14ac:dyDescent="0.45"/>
    <row r="413" ht="15.75" customHeight="1" x14ac:dyDescent="0.45"/>
    <row r="414" ht="15.75" customHeight="1" x14ac:dyDescent="0.45"/>
    <row r="415" ht="15.75" customHeight="1" x14ac:dyDescent="0.45"/>
    <row r="416" ht="15.75" customHeight="1" x14ac:dyDescent="0.45"/>
    <row r="417" ht="15.75" customHeight="1" x14ac:dyDescent="0.45"/>
    <row r="418" ht="15.75" customHeight="1" x14ac:dyDescent="0.45"/>
    <row r="419" ht="15.75" customHeight="1" x14ac:dyDescent="0.45"/>
    <row r="420" ht="15.75" customHeight="1" x14ac:dyDescent="0.45"/>
    <row r="421" ht="15.75" customHeight="1" x14ac:dyDescent="0.45"/>
    <row r="422" ht="15.75" customHeight="1" x14ac:dyDescent="0.45"/>
    <row r="423" ht="15.75" customHeight="1" x14ac:dyDescent="0.45"/>
    <row r="424" ht="15.75" customHeight="1" x14ac:dyDescent="0.45"/>
    <row r="425" ht="15.75" customHeight="1" x14ac:dyDescent="0.45"/>
    <row r="426" ht="15.75" customHeight="1" x14ac:dyDescent="0.45"/>
    <row r="427" ht="15.75" customHeight="1" x14ac:dyDescent="0.45"/>
    <row r="428" ht="15.75" customHeight="1" x14ac:dyDescent="0.45"/>
    <row r="429" ht="15.75" customHeight="1" x14ac:dyDescent="0.45"/>
    <row r="430" ht="15.75" customHeight="1" x14ac:dyDescent="0.45"/>
    <row r="431" ht="15.75" customHeight="1" x14ac:dyDescent="0.45"/>
    <row r="432" ht="15.75" customHeight="1" x14ac:dyDescent="0.45"/>
    <row r="433" ht="15.75" customHeight="1" x14ac:dyDescent="0.45"/>
    <row r="434" ht="15.75" customHeight="1" x14ac:dyDescent="0.45"/>
    <row r="435" ht="15.75" customHeight="1" x14ac:dyDescent="0.45"/>
    <row r="436" ht="15.75" customHeight="1" x14ac:dyDescent="0.45"/>
    <row r="437" ht="15.75" customHeight="1" x14ac:dyDescent="0.45"/>
    <row r="438" ht="15.75" customHeight="1" x14ac:dyDescent="0.45"/>
    <row r="439" ht="15.75" customHeight="1" x14ac:dyDescent="0.45"/>
    <row r="440" ht="15.75" customHeight="1" x14ac:dyDescent="0.45"/>
    <row r="441" ht="15.75" customHeight="1" x14ac:dyDescent="0.45"/>
    <row r="442" ht="15.75" customHeight="1" x14ac:dyDescent="0.45"/>
    <row r="443" ht="15.75" customHeight="1" x14ac:dyDescent="0.45"/>
    <row r="444" ht="15.75" customHeight="1" x14ac:dyDescent="0.45"/>
    <row r="445" ht="15.75" customHeight="1" x14ac:dyDescent="0.45"/>
    <row r="446" ht="15.75" customHeight="1" x14ac:dyDescent="0.45"/>
    <row r="447" ht="15.75" customHeight="1" x14ac:dyDescent="0.45"/>
    <row r="448" ht="15.75" customHeight="1" x14ac:dyDescent="0.45"/>
    <row r="449" ht="15.75" customHeight="1" x14ac:dyDescent="0.45"/>
    <row r="450" ht="15.75" customHeight="1" x14ac:dyDescent="0.45"/>
    <row r="451" ht="15.75" customHeight="1" x14ac:dyDescent="0.45"/>
    <row r="452" ht="15.75" customHeight="1" x14ac:dyDescent="0.45"/>
    <row r="453" ht="15.75" customHeight="1" x14ac:dyDescent="0.45"/>
    <row r="454" ht="15.75" customHeight="1" x14ac:dyDescent="0.45"/>
    <row r="455" ht="15.75" customHeight="1" x14ac:dyDescent="0.45"/>
    <row r="456" ht="15.75" customHeight="1" x14ac:dyDescent="0.45"/>
    <row r="457" ht="15.75" customHeight="1" x14ac:dyDescent="0.45"/>
    <row r="458" ht="15.75" customHeight="1" x14ac:dyDescent="0.45"/>
    <row r="459" ht="15.75" customHeight="1" x14ac:dyDescent="0.45"/>
    <row r="460" ht="15.75" customHeight="1" x14ac:dyDescent="0.45"/>
    <row r="461" ht="15.75" customHeight="1" x14ac:dyDescent="0.45"/>
    <row r="462" ht="15.75" customHeight="1" x14ac:dyDescent="0.45"/>
    <row r="463" ht="15.75" customHeight="1" x14ac:dyDescent="0.45"/>
    <row r="464" ht="15.75" customHeight="1" x14ac:dyDescent="0.45"/>
    <row r="465" ht="15.75" customHeight="1" x14ac:dyDescent="0.45"/>
    <row r="466" ht="15.75" customHeight="1" x14ac:dyDescent="0.45"/>
    <row r="467" ht="15.75" customHeight="1" x14ac:dyDescent="0.45"/>
    <row r="468" ht="15.75" customHeight="1" x14ac:dyDescent="0.45"/>
    <row r="469" ht="15.75" customHeight="1" x14ac:dyDescent="0.45"/>
    <row r="470" ht="15.75" customHeight="1" x14ac:dyDescent="0.45"/>
    <row r="471" ht="15.75" customHeight="1" x14ac:dyDescent="0.45"/>
    <row r="472" ht="15.75" customHeight="1" x14ac:dyDescent="0.45"/>
    <row r="473" ht="15.75" customHeight="1" x14ac:dyDescent="0.45"/>
    <row r="474" ht="15.75" customHeight="1" x14ac:dyDescent="0.45"/>
    <row r="475" ht="15.75" customHeight="1" x14ac:dyDescent="0.45"/>
    <row r="476" ht="15.75" customHeight="1" x14ac:dyDescent="0.45"/>
    <row r="477" ht="15.75" customHeight="1" x14ac:dyDescent="0.45"/>
    <row r="478" ht="15.75" customHeight="1" x14ac:dyDescent="0.45"/>
    <row r="479" ht="15.75" customHeight="1" x14ac:dyDescent="0.45"/>
    <row r="480" ht="15.75" customHeight="1" x14ac:dyDescent="0.45"/>
    <row r="481" ht="15.75" customHeight="1" x14ac:dyDescent="0.45"/>
    <row r="482" ht="15.75" customHeight="1" x14ac:dyDescent="0.45"/>
    <row r="483" ht="15.75" customHeight="1" x14ac:dyDescent="0.45"/>
    <row r="484" ht="15.75" customHeight="1" x14ac:dyDescent="0.45"/>
    <row r="485" ht="15.75" customHeight="1" x14ac:dyDescent="0.45"/>
    <row r="486" ht="15.75" customHeight="1" x14ac:dyDescent="0.45"/>
    <row r="487" ht="15.75" customHeight="1" x14ac:dyDescent="0.45"/>
    <row r="488" ht="15.75" customHeight="1" x14ac:dyDescent="0.45"/>
    <row r="489" ht="15.75" customHeight="1" x14ac:dyDescent="0.45"/>
    <row r="490" ht="15.75" customHeight="1" x14ac:dyDescent="0.45"/>
    <row r="491" ht="15.75" customHeight="1" x14ac:dyDescent="0.45"/>
    <row r="492" ht="15.75" customHeight="1" x14ac:dyDescent="0.45"/>
    <row r="493" ht="15.75" customHeight="1" x14ac:dyDescent="0.45"/>
    <row r="494" ht="15.75" customHeight="1" x14ac:dyDescent="0.45"/>
    <row r="495" ht="15.75" customHeight="1" x14ac:dyDescent="0.45"/>
    <row r="496" ht="15.75" customHeight="1" x14ac:dyDescent="0.45"/>
    <row r="497" ht="15.75" customHeight="1" x14ac:dyDescent="0.45"/>
    <row r="498" ht="15.75" customHeight="1" x14ac:dyDescent="0.45"/>
    <row r="499" ht="15.75" customHeight="1" x14ac:dyDescent="0.45"/>
    <row r="500" ht="15.75" customHeight="1" x14ac:dyDescent="0.45"/>
    <row r="501" ht="15.75" customHeight="1" x14ac:dyDescent="0.45"/>
    <row r="502" ht="15.75" customHeight="1" x14ac:dyDescent="0.45"/>
    <row r="503" ht="15.75" customHeight="1" x14ac:dyDescent="0.45"/>
    <row r="504" ht="15.75" customHeight="1" x14ac:dyDescent="0.45"/>
    <row r="505" ht="15.75" customHeight="1" x14ac:dyDescent="0.45"/>
    <row r="506" ht="15.75" customHeight="1" x14ac:dyDescent="0.45"/>
    <row r="507" ht="15.75" customHeight="1" x14ac:dyDescent="0.45"/>
    <row r="508" ht="15.75" customHeight="1" x14ac:dyDescent="0.45"/>
    <row r="509" ht="15.75" customHeight="1" x14ac:dyDescent="0.45"/>
    <row r="510" ht="15.75" customHeight="1" x14ac:dyDescent="0.45"/>
    <row r="511" ht="15.75" customHeight="1" x14ac:dyDescent="0.45"/>
    <row r="512" ht="15.75" customHeight="1" x14ac:dyDescent="0.45"/>
    <row r="513" ht="15.75" customHeight="1" x14ac:dyDescent="0.45"/>
    <row r="514" ht="15.75" customHeight="1" x14ac:dyDescent="0.45"/>
    <row r="515" ht="15.75" customHeight="1" x14ac:dyDescent="0.45"/>
    <row r="516" ht="15.75" customHeight="1" x14ac:dyDescent="0.45"/>
    <row r="517" ht="15.75" customHeight="1" x14ac:dyDescent="0.45"/>
    <row r="518" ht="15.75" customHeight="1" x14ac:dyDescent="0.45"/>
    <row r="519" ht="15.75" customHeight="1" x14ac:dyDescent="0.45"/>
    <row r="520" ht="15.75" customHeight="1" x14ac:dyDescent="0.45"/>
    <row r="521" ht="15.75" customHeight="1" x14ac:dyDescent="0.45"/>
    <row r="522" ht="15.75" customHeight="1" x14ac:dyDescent="0.45"/>
    <row r="523" ht="15.75" customHeight="1" x14ac:dyDescent="0.45"/>
    <row r="524" ht="15.75" customHeight="1" x14ac:dyDescent="0.45"/>
    <row r="525" ht="15.75" customHeight="1" x14ac:dyDescent="0.45"/>
    <row r="526" ht="15.75" customHeight="1" x14ac:dyDescent="0.45"/>
    <row r="527" ht="15.75" customHeight="1" x14ac:dyDescent="0.45"/>
    <row r="528" ht="15.75" customHeight="1" x14ac:dyDescent="0.45"/>
    <row r="529" ht="15.75" customHeight="1" x14ac:dyDescent="0.45"/>
    <row r="530" ht="15.75" customHeight="1" x14ac:dyDescent="0.45"/>
    <row r="531" ht="15.75" customHeight="1" x14ac:dyDescent="0.45"/>
    <row r="532" ht="15.75" customHeight="1" x14ac:dyDescent="0.45"/>
    <row r="533" ht="15.75" customHeight="1" x14ac:dyDescent="0.45"/>
    <row r="534" ht="15.75" customHeight="1" x14ac:dyDescent="0.45"/>
    <row r="535" ht="15.75" customHeight="1" x14ac:dyDescent="0.45"/>
    <row r="536" ht="15.75" customHeight="1" x14ac:dyDescent="0.45"/>
    <row r="537" ht="15.75" customHeight="1" x14ac:dyDescent="0.45"/>
    <row r="538" ht="15.75" customHeight="1" x14ac:dyDescent="0.45"/>
    <row r="539" ht="15.75" customHeight="1" x14ac:dyDescent="0.45"/>
    <row r="540" ht="15.75" customHeight="1" x14ac:dyDescent="0.45"/>
    <row r="541" ht="15.75" customHeight="1" x14ac:dyDescent="0.45"/>
    <row r="542" ht="15.75" customHeight="1" x14ac:dyDescent="0.45"/>
    <row r="543" ht="15.75" customHeight="1" x14ac:dyDescent="0.45"/>
    <row r="544" ht="15.75" customHeight="1" x14ac:dyDescent="0.45"/>
    <row r="545" ht="15.75" customHeight="1" x14ac:dyDescent="0.45"/>
    <row r="546" ht="15.75" customHeight="1" x14ac:dyDescent="0.45"/>
    <row r="547" ht="15.75" customHeight="1" x14ac:dyDescent="0.45"/>
    <row r="548" ht="15.75" customHeight="1" x14ac:dyDescent="0.45"/>
    <row r="549" ht="15.75" customHeight="1" x14ac:dyDescent="0.45"/>
    <row r="550" ht="15.75" customHeight="1" x14ac:dyDescent="0.45"/>
    <row r="551" ht="15.75" customHeight="1" x14ac:dyDescent="0.45"/>
    <row r="552" ht="15.75" customHeight="1" x14ac:dyDescent="0.45"/>
    <row r="553" ht="15.75" customHeight="1" x14ac:dyDescent="0.45"/>
    <row r="554" ht="15.75" customHeight="1" x14ac:dyDescent="0.45"/>
    <row r="555" ht="15.75" customHeight="1" x14ac:dyDescent="0.45"/>
    <row r="556" ht="15.75" customHeight="1" x14ac:dyDescent="0.45"/>
    <row r="557" ht="15.75" customHeight="1" x14ac:dyDescent="0.45"/>
    <row r="558" ht="15.75" customHeight="1" x14ac:dyDescent="0.45"/>
    <row r="559" ht="15.75" customHeight="1" x14ac:dyDescent="0.45"/>
    <row r="560" ht="15.75" customHeight="1" x14ac:dyDescent="0.45"/>
    <row r="561" ht="15.75" customHeight="1" x14ac:dyDescent="0.45"/>
    <row r="562" ht="15.75" customHeight="1" x14ac:dyDescent="0.45"/>
    <row r="563" ht="15.75" customHeight="1" x14ac:dyDescent="0.45"/>
    <row r="564" ht="15.75" customHeight="1" x14ac:dyDescent="0.45"/>
    <row r="565" ht="15.75" customHeight="1" x14ac:dyDescent="0.45"/>
    <row r="566" ht="15.75" customHeight="1" x14ac:dyDescent="0.45"/>
    <row r="567" ht="15.75" customHeight="1" x14ac:dyDescent="0.45"/>
    <row r="568" ht="15.75" customHeight="1" x14ac:dyDescent="0.45"/>
    <row r="569" ht="15.75" customHeight="1" x14ac:dyDescent="0.45"/>
    <row r="570" ht="15.75" customHeight="1" x14ac:dyDescent="0.45"/>
    <row r="571" ht="15.75" customHeight="1" x14ac:dyDescent="0.45"/>
    <row r="572" ht="15.75" customHeight="1" x14ac:dyDescent="0.45"/>
    <row r="573" ht="15.75" customHeight="1" x14ac:dyDescent="0.45"/>
    <row r="574" ht="15.75" customHeight="1" x14ac:dyDescent="0.45"/>
    <row r="575" ht="15.75" customHeight="1" x14ac:dyDescent="0.45"/>
    <row r="576" ht="15.75" customHeight="1" x14ac:dyDescent="0.45"/>
    <row r="577" ht="15.75" customHeight="1" x14ac:dyDescent="0.45"/>
    <row r="578" ht="15.75" customHeight="1" x14ac:dyDescent="0.45"/>
    <row r="579" ht="15.75" customHeight="1" x14ac:dyDescent="0.45"/>
    <row r="580" ht="15.75" customHeight="1" x14ac:dyDescent="0.45"/>
    <row r="581" ht="15.75" customHeight="1" x14ac:dyDescent="0.45"/>
    <row r="582" ht="15.75" customHeight="1" x14ac:dyDescent="0.45"/>
    <row r="583" ht="15.75" customHeight="1" x14ac:dyDescent="0.45"/>
    <row r="584" ht="15.75" customHeight="1" x14ac:dyDescent="0.45"/>
    <row r="585" ht="15.75" customHeight="1" x14ac:dyDescent="0.45"/>
    <row r="586" ht="15.75" customHeight="1" x14ac:dyDescent="0.45"/>
    <row r="587" ht="15.75" customHeight="1" x14ac:dyDescent="0.45"/>
    <row r="588" ht="15.75" customHeight="1" x14ac:dyDescent="0.45"/>
    <row r="589" ht="15.75" customHeight="1" x14ac:dyDescent="0.45"/>
    <row r="590" ht="15.75" customHeight="1" x14ac:dyDescent="0.45"/>
    <row r="591" ht="15.75" customHeight="1" x14ac:dyDescent="0.45"/>
    <row r="592" ht="15.75" customHeight="1" x14ac:dyDescent="0.45"/>
    <row r="593" ht="15.75" customHeight="1" x14ac:dyDescent="0.45"/>
    <row r="594" ht="15.75" customHeight="1" x14ac:dyDescent="0.45"/>
    <row r="595" ht="15.75" customHeight="1" x14ac:dyDescent="0.45"/>
    <row r="596" ht="15.75" customHeight="1" x14ac:dyDescent="0.45"/>
    <row r="597" ht="15.75" customHeight="1" x14ac:dyDescent="0.45"/>
    <row r="598" ht="15.75" customHeight="1" x14ac:dyDescent="0.45"/>
    <row r="599" ht="15.75" customHeight="1" x14ac:dyDescent="0.45"/>
    <row r="600" ht="15.75" customHeight="1" x14ac:dyDescent="0.45"/>
    <row r="601" ht="15.75" customHeight="1" x14ac:dyDescent="0.45"/>
    <row r="602" ht="15.75" customHeight="1" x14ac:dyDescent="0.45"/>
    <row r="603" ht="15.75" customHeight="1" x14ac:dyDescent="0.45"/>
    <row r="604" ht="15.75" customHeight="1" x14ac:dyDescent="0.45"/>
    <row r="605" ht="15.75" customHeight="1" x14ac:dyDescent="0.45"/>
    <row r="606" ht="15.75" customHeight="1" x14ac:dyDescent="0.45"/>
    <row r="607" ht="15.75" customHeight="1" x14ac:dyDescent="0.45"/>
    <row r="608" ht="15.75" customHeight="1" x14ac:dyDescent="0.45"/>
    <row r="609" ht="15.75" customHeight="1" x14ac:dyDescent="0.45"/>
    <row r="610" ht="15.75" customHeight="1" x14ac:dyDescent="0.45"/>
    <row r="611" ht="15.75" customHeight="1" x14ac:dyDescent="0.45"/>
    <row r="612" ht="15.75" customHeight="1" x14ac:dyDescent="0.45"/>
    <row r="613" ht="15.75" customHeight="1" x14ac:dyDescent="0.45"/>
    <row r="614" ht="15.75" customHeight="1" x14ac:dyDescent="0.45"/>
    <row r="615" ht="15.75" customHeight="1" x14ac:dyDescent="0.45"/>
    <row r="616" ht="15.75" customHeight="1" x14ac:dyDescent="0.45"/>
    <row r="617" ht="15.75" customHeight="1" x14ac:dyDescent="0.45"/>
    <row r="618" ht="15.75" customHeight="1" x14ac:dyDescent="0.45"/>
    <row r="619" ht="15.75" customHeight="1" x14ac:dyDescent="0.45"/>
    <row r="620" ht="15.75" customHeight="1" x14ac:dyDescent="0.45"/>
    <row r="621" ht="15.75" customHeight="1" x14ac:dyDescent="0.45"/>
    <row r="622" ht="15.75" customHeight="1" x14ac:dyDescent="0.45"/>
    <row r="623" ht="15.75" customHeight="1" x14ac:dyDescent="0.45"/>
    <row r="624" ht="15.75" customHeight="1" x14ac:dyDescent="0.45"/>
    <row r="625" ht="15.75" customHeight="1" x14ac:dyDescent="0.45"/>
    <row r="626" ht="15.75" customHeight="1" x14ac:dyDescent="0.45"/>
    <row r="627" ht="15.75" customHeight="1" x14ac:dyDescent="0.45"/>
    <row r="628" ht="15.75" customHeight="1" x14ac:dyDescent="0.45"/>
    <row r="629" ht="15.75" customHeight="1" x14ac:dyDescent="0.45"/>
    <row r="630" ht="15.75" customHeight="1" x14ac:dyDescent="0.45"/>
    <row r="631" ht="15.75" customHeight="1" x14ac:dyDescent="0.45"/>
    <row r="632" ht="15.75" customHeight="1" x14ac:dyDescent="0.45"/>
    <row r="633" ht="15.75" customHeight="1" x14ac:dyDescent="0.45"/>
    <row r="634" ht="15.75" customHeight="1" x14ac:dyDescent="0.45"/>
    <row r="635" ht="15.75" customHeight="1" x14ac:dyDescent="0.45"/>
    <row r="636" ht="15.75" customHeight="1" x14ac:dyDescent="0.45"/>
    <row r="637" ht="15.75" customHeight="1" x14ac:dyDescent="0.45"/>
    <row r="638" ht="15.75" customHeight="1" x14ac:dyDescent="0.45"/>
    <row r="639" ht="15.75" customHeight="1" x14ac:dyDescent="0.45"/>
    <row r="640" ht="15.75" customHeight="1" x14ac:dyDescent="0.45"/>
    <row r="641" ht="15.75" customHeight="1" x14ac:dyDescent="0.45"/>
    <row r="642" ht="15.75" customHeight="1" x14ac:dyDescent="0.45"/>
    <row r="643" ht="15.75" customHeight="1" x14ac:dyDescent="0.45"/>
    <row r="644" ht="15.75" customHeight="1" x14ac:dyDescent="0.45"/>
    <row r="645" ht="15.75" customHeight="1" x14ac:dyDescent="0.45"/>
    <row r="646" ht="15.75" customHeight="1" x14ac:dyDescent="0.45"/>
    <row r="647" ht="15.75" customHeight="1" x14ac:dyDescent="0.45"/>
    <row r="648" ht="15.75" customHeight="1" x14ac:dyDescent="0.45"/>
    <row r="649" ht="15.75" customHeight="1" x14ac:dyDescent="0.45"/>
    <row r="650" ht="15.75" customHeight="1" x14ac:dyDescent="0.45"/>
    <row r="651" ht="15.75" customHeight="1" x14ac:dyDescent="0.45"/>
    <row r="652" ht="15.75" customHeight="1" x14ac:dyDescent="0.45"/>
    <row r="653" ht="15.75" customHeight="1" x14ac:dyDescent="0.45"/>
    <row r="654" ht="15.75" customHeight="1" x14ac:dyDescent="0.45"/>
    <row r="655" ht="15.75" customHeight="1" x14ac:dyDescent="0.45"/>
    <row r="656" ht="15.75" customHeight="1" x14ac:dyDescent="0.45"/>
    <row r="657" ht="15.75" customHeight="1" x14ac:dyDescent="0.45"/>
    <row r="658" ht="15.75" customHeight="1" x14ac:dyDescent="0.45"/>
    <row r="659" ht="15.75" customHeight="1" x14ac:dyDescent="0.45"/>
    <row r="660" ht="15.75" customHeight="1" x14ac:dyDescent="0.45"/>
    <row r="661" ht="15.75" customHeight="1" x14ac:dyDescent="0.45"/>
    <row r="662" ht="15.75" customHeight="1" x14ac:dyDescent="0.45"/>
    <row r="663" ht="15.75" customHeight="1" x14ac:dyDescent="0.45"/>
    <row r="664" ht="15.75" customHeight="1" x14ac:dyDescent="0.45"/>
    <row r="665" ht="15.75" customHeight="1" x14ac:dyDescent="0.45"/>
    <row r="666" ht="15.75" customHeight="1" x14ac:dyDescent="0.45"/>
    <row r="667" ht="15.75" customHeight="1" x14ac:dyDescent="0.45"/>
    <row r="668" ht="15.75" customHeight="1" x14ac:dyDescent="0.45"/>
    <row r="669" ht="15.75" customHeight="1" x14ac:dyDescent="0.45"/>
    <row r="670" ht="15.75" customHeight="1" x14ac:dyDescent="0.45"/>
    <row r="671" ht="15.75" customHeight="1" x14ac:dyDescent="0.45"/>
    <row r="672" ht="15.75" customHeight="1" x14ac:dyDescent="0.45"/>
    <row r="673" ht="15.75" customHeight="1" x14ac:dyDescent="0.45"/>
    <row r="674" ht="15.75" customHeight="1" x14ac:dyDescent="0.45"/>
    <row r="675" ht="15.75" customHeight="1" x14ac:dyDescent="0.45"/>
    <row r="676" ht="15.75" customHeight="1" x14ac:dyDescent="0.45"/>
    <row r="677" ht="15.75" customHeight="1" x14ac:dyDescent="0.45"/>
    <row r="678" ht="15.75" customHeight="1" x14ac:dyDescent="0.45"/>
    <row r="679" ht="15.75" customHeight="1" x14ac:dyDescent="0.45"/>
    <row r="680" ht="15.75" customHeight="1" x14ac:dyDescent="0.45"/>
    <row r="681" ht="15.75" customHeight="1" x14ac:dyDescent="0.45"/>
    <row r="682" ht="15.75" customHeight="1" x14ac:dyDescent="0.45"/>
    <row r="683" ht="15.75" customHeight="1" x14ac:dyDescent="0.45"/>
    <row r="684" ht="15.75" customHeight="1" x14ac:dyDescent="0.45"/>
    <row r="685" ht="15.75" customHeight="1" x14ac:dyDescent="0.45"/>
    <row r="686" ht="15.75" customHeight="1" x14ac:dyDescent="0.45"/>
    <row r="687" ht="15.75" customHeight="1" x14ac:dyDescent="0.45"/>
    <row r="688" ht="15.75" customHeight="1" x14ac:dyDescent="0.45"/>
    <row r="689" ht="15.75" customHeight="1" x14ac:dyDescent="0.45"/>
    <row r="690" ht="15.75" customHeight="1" x14ac:dyDescent="0.45"/>
    <row r="691" ht="15.75" customHeight="1" x14ac:dyDescent="0.45"/>
    <row r="692" ht="15.75" customHeight="1" x14ac:dyDescent="0.45"/>
    <row r="693" ht="15.75" customHeight="1" x14ac:dyDescent="0.45"/>
    <row r="694" ht="15.75" customHeight="1" x14ac:dyDescent="0.45"/>
    <row r="695" ht="15.75" customHeight="1" x14ac:dyDescent="0.45"/>
    <row r="696" ht="15.75" customHeight="1" x14ac:dyDescent="0.45"/>
    <row r="697" ht="15.75" customHeight="1" x14ac:dyDescent="0.45"/>
    <row r="698" ht="15.75" customHeight="1" x14ac:dyDescent="0.45"/>
    <row r="699" ht="15.75" customHeight="1" x14ac:dyDescent="0.45"/>
    <row r="700" ht="15.75" customHeight="1" x14ac:dyDescent="0.45"/>
    <row r="701" ht="15.75" customHeight="1" x14ac:dyDescent="0.45"/>
    <row r="702" ht="15.75" customHeight="1" x14ac:dyDescent="0.45"/>
    <row r="703" ht="15.75" customHeight="1" x14ac:dyDescent="0.45"/>
    <row r="704" ht="15.75" customHeight="1" x14ac:dyDescent="0.45"/>
    <row r="705" ht="15.75" customHeight="1" x14ac:dyDescent="0.45"/>
    <row r="706" ht="15.75" customHeight="1" x14ac:dyDescent="0.45"/>
    <row r="707" ht="15.75" customHeight="1" x14ac:dyDescent="0.45"/>
    <row r="708" ht="15.75" customHeight="1" x14ac:dyDescent="0.45"/>
    <row r="709" ht="15.75" customHeight="1" x14ac:dyDescent="0.45"/>
    <row r="710" ht="15.75" customHeight="1" x14ac:dyDescent="0.45"/>
    <row r="711" ht="15.75" customHeight="1" x14ac:dyDescent="0.45"/>
    <row r="712" ht="15.75" customHeight="1" x14ac:dyDescent="0.45"/>
    <row r="713" ht="15.75" customHeight="1" x14ac:dyDescent="0.45"/>
    <row r="714" ht="15.75" customHeight="1" x14ac:dyDescent="0.45"/>
    <row r="715" ht="15.75" customHeight="1" x14ac:dyDescent="0.45"/>
    <row r="716" ht="15.75" customHeight="1" x14ac:dyDescent="0.45"/>
    <row r="717" ht="15.75" customHeight="1" x14ac:dyDescent="0.45"/>
    <row r="718" ht="15.75" customHeight="1" x14ac:dyDescent="0.45"/>
    <row r="719" ht="15.75" customHeight="1" x14ac:dyDescent="0.45"/>
    <row r="720" ht="15.75" customHeight="1" x14ac:dyDescent="0.45"/>
    <row r="721" ht="15.75" customHeight="1" x14ac:dyDescent="0.45"/>
    <row r="722" ht="15.75" customHeight="1" x14ac:dyDescent="0.45"/>
    <row r="723" ht="15.75" customHeight="1" x14ac:dyDescent="0.45"/>
    <row r="724" ht="15.75" customHeight="1" x14ac:dyDescent="0.45"/>
    <row r="725" ht="15.75" customHeight="1" x14ac:dyDescent="0.45"/>
    <row r="726" ht="15.75" customHeight="1" x14ac:dyDescent="0.45"/>
    <row r="727" ht="15.75" customHeight="1" x14ac:dyDescent="0.45"/>
    <row r="728" ht="15.75" customHeight="1" x14ac:dyDescent="0.45"/>
    <row r="729" ht="15.75" customHeight="1" x14ac:dyDescent="0.45"/>
    <row r="730" ht="15.75" customHeight="1" x14ac:dyDescent="0.45"/>
    <row r="731" ht="15.75" customHeight="1" x14ac:dyDescent="0.45"/>
    <row r="732" ht="15.75" customHeight="1" x14ac:dyDescent="0.45"/>
    <row r="733" ht="15.75" customHeight="1" x14ac:dyDescent="0.45"/>
    <row r="734" ht="15.75" customHeight="1" x14ac:dyDescent="0.45"/>
    <row r="735" ht="15.75" customHeight="1" x14ac:dyDescent="0.45"/>
    <row r="736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  <row r="998" ht="15.75" customHeight="1" x14ac:dyDescent="0.45"/>
    <row r="999" ht="15.75" customHeight="1" x14ac:dyDescent="0.45"/>
    <row r="1000" ht="15.75" customHeight="1" x14ac:dyDescent="0.45"/>
    <row r="1001" ht="15.75" customHeight="1" x14ac:dyDescent="0.45"/>
  </sheetData>
  <autoFilter ref="A2:A5" xr:uid="{00000000-0009-0000-0000-00000D000000}"/>
  <phoneticPr fontId="16" type="noConversion"/>
  <pageMargins left="0.7" right="0.7" top="0.75" bottom="0.75" header="0" footer="0"/>
  <pageSetup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E32" sqref="E32"/>
    </sheetView>
  </sheetViews>
  <sheetFormatPr defaultColWidth="14.3984375" defaultRowHeight="15.75" customHeight="1" x14ac:dyDescent="0.45"/>
  <cols>
    <col min="1" max="1" width="13.59765625" customWidth="1"/>
    <col min="2" max="2" width="12.86328125" customWidth="1"/>
    <col min="3" max="3" width="13.59765625" customWidth="1"/>
    <col min="4" max="4" width="12.73046875" customWidth="1"/>
    <col min="5" max="5" width="51.59765625" customWidth="1"/>
    <col min="6" max="6" width="8.73046875" customWidth="1"/>
    <col min="7" max="7" width="34" style="50" customWidth="1"/>
  </cols>
  <sheetData>
    <row r="1" spans="1:7" ht="15.75" customHeight="1" x14ac:dyDescent="0.45">
      <c r="A1" s="47"/>
      <c r="B1" s="47" t="s">
        <v>216</v>
      </c>
      <c r="C1" s="48" t="s">
        <v>219</v>
      </c>
      <c r="D1" s="48" t="s">
        <v>220</v>
      </c>
      <c r="G1" s="43" t="s">
        <v>233</v>
      </c>
    </row>
    <row r="2" spans="1:7" ht="15.75" customHeight="1" x14ac:dyDescent="0.45">
      <c r="A2" s="63" t="s">
        <v>217</v>
      </c>
      <c r="B2" s="63" t="s">
        <v>218</v>
      </c>
      <c r="C2" s="63" t="s">
        <v>234</v>
      </c>
      <c r="D2" s="63" t="s">
        <v>235</v>
      </c>
      <c r="E2" s="49" t="s">
        <v>252</v>
      </c>
      <c r="G2" s="50">
        <v>3</v>
      </c>
    </row>
    <row r="3" spans="1:7" ht="15.75" customHeight="1" x14ac:dyDescent="0.45">
      <c r="A3" s="63">
        <v>1</v>
      </c>
      <c r="B3" s="46">
        <v>50</v>
      </c>
      <c r="C3" s="46">
        <v>140</v>
      </c>
      <c r="D3" s="46">
        <v>175</v>
      </c>
    </row>
    <row r="4" spans="1:7" ht="15.75" customHeight="1" x14ac:dyDescent="0.45">
      <c r="A4" s="63">
        <v>2</v>
      </c>
      <c r="B4" s="46">
        <v>35</v>
      </c>
      <c r="C4" s="46">
        <v>100</v>
      </c>
      <c r="D4" s="46">
        <v>125</v>
      </c>
    </row>
    <row r="5" spans="1:7" ht="15.75" customHeight="1" x14ac:dyDescent="0.45">
      <c r="A5" s="63">
        <v>3</v>
      </c>
      <c r="B5" s="46">
        <v>25</v>
      </c>
      <c r="C5" s="46">
        <v>70</v>
      </c>
      <c r="D5" s="46">
        <v>90</v>
      </c>
    </row>
    <row r="6" spans="1:7" ht="15.75" customHeight="1" x14ac:dyDescent="0.45">
      <c r="A6" s="63">
        <v>4</v>
      </c>
      <c r="B6" s="46">
        <v>20</v>
      </c>
      <c r="C6" s="46">
        <v>50</v>
      </c>
      <c r="D6" s="46">
        <v>65</v>
      </c>
    </row>
    <row r="7" spans="1:7" ht="15.75" customHeight="1" x14ac:dyDescent="0.45">
      <c r="A7" s="63">
        <v>5</v>
      </c>
      <c r="B7" s="46">
        <v>20</v>
      </c>
      <c r="C7" s="46">
        <v>45</v>
      </c>
      <c r="D7" s="46">
        <v>60</v>
      </c>
    </row>
    <row r="8" spans="1:7" ht="15.75" customHeight="1" x14ac:dyDescent="0.45">
      <c r="A8" s="63">
        <v>6</v>
      </c>
      <c r="B8" s="46">
        <v>15</v>
      </c>
      <c r="C8" s="46">
        <v>35</v>
      </c>
      <c r="D8" s="46">
        <v>45</v>
      </c>
    </row>
    <row r="9" spans="1:7" ht="15.75" customHeight="1" x14ac:dyDescent="0.45">
      <c r="A9" s="63">
        <v>7</v>
      </c>
      <c r="B9" s="46">
        <v>15</v>
      </c>
      <c r="C9" s="46">
        <v>30</v>
      </c>
      <c r="D9" s="46">
        <v>40</v>
      </c>
    </row>
    <row r="10" spans="1:7" ht="15.75" customHeight="1" x14ac:dyDescent="0.45">
      <c r="A10" s="63">
        <v>8</v>
      </c>
      <c r="B10" s="46">
        <v>10</v>
      </c>
      <c r="C10" s="46">
        <v>25</v>
      </c>
      <c r="D10" s="46">
        <v>35</v>
      </c>
    </row>
    <row r="11" spans="1:7" ht="15.75" customHeight="1" x14ac:dyDescent="0.45">
      <c r="A11" s="63">
        <v>9</v>
      </c>
      <c r="B11" s="46">
        <v>5</v>
      </c>
      <c r="C11" s="46">
        <v>30</v>
      </c>
      <c r="D11" s="46">
        <v>30</v>
      </c>
      <c r="E11" t="s">
        <v>251</v>
      </c>
    </row>
    <row r="12" spans="1:7" ht="15.75" customHeight="1" x14ac:dyDescent="0.45">
      <c r="A12" s="63">
        <v>10</v>
      </c>
      <c r="B12" s="46">
        <v>5</v>
      </c>
      <c r="C12" s="46">
        <v>15</v>
      </c>
      <c r="D12" s="46">
        <v>25</v>
      </c>
      <c r="E12" t="s">
        <v>253</v>
      </c>
    </row>
    <row r="13" spans="1:7" ht="15.75" customHeight="1" x14ac:dyDescent="0.45">
      <c r="A13" s="63">
        <v>11</v>
      </c>
      <c r="B13" s="46">
        <v>5</v>
      </c>
      <c r="C13" s="46">
        <v>10</v>
      </c>
      <c r="D13" s="46">
        <v>20</v>
      </c>
    </row>
    <row r="14" spans="1:7" ht="15.75" customHeight="1" x14ac:dyDescent="0.45">
      <c r="A14" s="63">
        <v>12</v>
      </c>
      <c r="B14" s="46">
        <v>5</v>
      </c>
      <c r="C14" s="46">
        <v>10</v>
      </c>
      <c r="D14" s="46">
        <v>20</v>
      </c>
    </row>
    <row r="15" spans="1:7" ht="15.75" customHeight="1" x14ac:dyDescent="0.45">
      <c r="A15" s="63">
        <v>13</v>
      </c>
      <c r="B15" s="46">
        <v>5</v>
      </c>
      <c r="C15" s="46">
        <v>5</v>
      </c>
      <c r="D15" s="46">
        <v>15</v>
      </c>
    </row>
    <row r="16" spans="1:7" ht="15.75" customHeight="1" x14ac:dyDescent="0.45">
      <c r="A16" s="63">
        <v>14</v>
      </c>
      <c r="B16" s="46">
        <v>5</v>
      </c>
      <c r="C16" s="46">
        <v>5</v>
      </c>
      <c r="D16" s="46">
        <v>15</v>
      </c>
    </row>
    <row r="17" spans="1:4" ht="15.75" customHeight="1" x14ac:dyDescent="0.45">
      <c r="A17" s="63">
        <v>15</v>
      </c>
      <c r="B17" s="46">
        <v>5</v>
      </c>
      <c r="C17" s="46">
        <v>5</v>
      </c>
      <c r="D17" s="46">
        <v>15</v>
      </c>
    </row>
    <row r="18" spans="1:4" ht="15.75" customHeight="1" x14ac:dyDescent="0.45">
      <c r="A18" s="63">
        <v>16</v>
      </c>
      <c r="B18" s="46">
        <v>5</v>
      </c>
      <c r="C18" s="46">
        <v>5</v>
      </c>
      <c r="D18" s="46">
        <v>15</v>
      </c>
    </row>
    <row r="19" spans="1:4" ht="15.75" customHeight="1" x14ac:dyDescent="0.45">
      <c r="A19" s="63">
        <v>17</v>
      </c>
      <c r="B19" s="46">
        <v>0</v>
      </c>
      <c r="C19" s="46">
        <v>0</v>
      </c>
      <c r="D19" s="46">
        <v>10</v>
      </c>
    </row>
    <row r="20" spans="1:4" ht="15.75" customHeight="1" x14ac:dyDescent="0.45">
      <c r="A20" s="63">
        <v>18</v>
      </c>
      <c r="B20" s="46">
        <v>0</v>
      </c>
      <c r="C20" s="46">
        <v>0</v>
      </c>
      <c r="D20" s="46">
        <v>10</v>
      </c>
    </row>
    <row r="21" spans="1:4" ht="15.75" customHeight="1" x14ac:dyDescent="0.45">
      <c r="A21" s="63">
        <v>19</v>
      </c>
      <c r="B21" s="46">
        <v>0</v>
      </c>
      <c r="C21" s="46">
        <v>0</v>
      </c>
      <c r="D21" s="46">
        <v>10</v>
      </c>
    </row>
    <row r="22" spans="1:4" ht="15.75" customHeight="1" x14ac:dyDescent="0.45">
      <c r="A22" s="63">
        <v>20</v>
      </c>
      <c r="B22" s="46">
        <v>0</v>
      </c>
      <c r="C22" s="46">
        <v>0</v>
      </c>
      <c r="D22" s="46">
        <v>10</v>
      </c>
    </row>
    <row r="23" spans="1:4" ht="15.75" customHeight="1" x14ac:dyDescent="0.45">
      <c r="A23" s="63">
        <v>21</v>
      </c>
      <c r="B23" s="46">
        <v>0</v>
      </c>
      <c r="C23" s="46">
        <v>0</v>
      </c>
      <c r="D23" s="46">
        <v>5</v>
      </c>
    </row>
    <row r="24" spans="1:4" ht="15.75" customHeight="1" x14ac:dyDescent="0.45">
      <c r="A24" s="63">
        <v>22</v>
      </c>
      <c r="B24" s="46">
        <v>0</v>
      </c>
      <c r="C24" s="46">
        <v>0</v>
      </c>
      <c r="D24" s="46">
        <v>5</v>
      </c>
    </row>
    <row r="25" spans="1:4" ht="15.75" customHeight="1" x14ac:dyDescent="0.45">
      <c r="A25" s="63">
        <v>23</v>
      </c>
      <c r="B25" s="46">
        <v>0</v>
      </c>
      <c r="C25" s="46">
        <v>0</v>
      </c>
      <c r="D25" s="46">
        <v>5</v>
      </c>
    </row>
    <row r="26" spans="1:4" ht="15.75" customHeight="1" x14ac:dyDescent="0.45">
      <c r="A26" s="63">
        <v>24</v>
      </c>
      <c r="B26" s="46">
        <v>0</v>
      </c>
      <c r="C26" s="46">
        <v>0</v>
      </c>
      <c r="D26" s="46">
        <v>5</v>
      </c>
    </row>
  </sheetData>
  <phoneticPr fontId="15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1"/>
  <sheetViews>
    <sheetView workbookViewId="0">
      <pane xSplit="2" ySplit="2" topLeftCell="M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4.265625" customWidth="1"/>
    <col min="4" max="4" width="12.86328125" hidden="1" customWidth="1"/>
    <col min="5" max="9" width="14.59765625" customWidth="1"/>
    <col min="11" max="12" width="14.59765625" customWidth="1"/>
    <col min="13" max="13" width="15" customWidth="1"/>
    <col min="14" max="14" width="18" hidden="1" customWidth="1"/>
    <col min="15" max="15" width="6.59765625" hidden="1" customWidth="1"/>
    <col min="16" max="16" width="18.265625" customWidth="1"/>
    <col min="17" max="17" width="18.3984375" customWidth="1"/>
    <col min="18" max="25" width="12.59765625" customWidth="1"/>
    <col min="26" max="29" width="8.7304687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8" t="s">
        <v>30</v>
      </c>
      <c r="C3" s="5" t="s">
        <v>9</v>
      </c>
      <c r="D3" s="5">
        <v>3</v>
      </c>
      <c r="E3" s="5">
        <f>IFERROR(VLOOKUP(Table_2[[#This Row],[L3 Event1]],Table16[#All],2,FALSE),0)</f>
        <v>0</v>
      </c>
      <c r="F3" s="5">
        <f>IFERROR(VLOOKUP(Table_2[[#This Row],[L3 Event2]],Table16[#All],2,FALSE),0)</f>
        <v>0</v>
      </c>
      <c r="G3" s="5">
        <f>IFERROR(VLOOKUP(Table_2[[#This Row],[L3 Event3]],Table16[#All],2,FALSE),0)</f>
        <v>0</v>
      </c>
      <c r="H3" s="5">
        <v>100</v>
      </c>
      <c r="I3" s="14">
        <v>140</v>
      </c>
      <c r="J3" s="5">
        <v>0</v>
      </c>
      <c r="K3" s="2">
        <v>140</v>
      </c>
      <c r="L3" s="5">
        <v>125</v>
      </c>
      <c r="M3" s="6">
        <f>SUM(E3:L3)</f>
        <v>505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ca="1">IF(D3=3,N3,O3)</f>
        <v>0</v>
      </c>
      <c r="Q3" s="6" cm="1">
        <f t="array" ref="Q3">IFERROR(SUM(LARGE(E3:L3,{1,2,3,4})),0)</f>
        <v>505</v>
      </c>
      <c r="R3" s="44"/>
      <c r="S3" s="44"/>
      <c r="T3" s="44"/>
      <c r="U3" s="44"/>
      <c r="V3" s="44"/>
      <c r="W3" s="44"/>
      <c r="X3" s="44"/>
      <c r="Y3" s="44"/>
      <c r="Z3" s="8"/>
      <c r="AA3" s="8"/>
      <c r="AB3" s="8"/>
      <c r="AC3" s="8"/>
    </row>
    <row r="4" spans="1:29" ht="18.75" customHeight="1" x14ac:dyDescent="0.55000000000000004">
      <c r="A4" s="3">
        <v>2</v>
      </c>
      <c r="B4" s="8" t="s">
        <v>31</v>
      </c>
      <c r="C4" s="5" t="s">
        <v>9</v>
      </c>
      <c r="D4" s="5">
        <v>3</v>
      </c>
      <c r="E4" s="5">
        <f>IFERROR(VLOOKUP(Table_2[[#This Row],[L3 Event1]],Table16[#All],2,FALSE),0)</f>
        <v>0</v>
      </c>
      <c r="F4" s="5">
        <f>IFERROR(VLOOKUP(Table_2[[#This Row],[L3 Event2]],Table16[#All],2,FALSE),0)</f>
        <v>0</v>
      </c>
      <c r="G4" s="5">
        <f>IFERROR(VLOOKUP(Table_2[[#This Row],[L3 Event3]],Table16[#All],2,FALSE),0)</f>
        <v>50</v>
      </c>
      <c r="H4" s="5">
        <v>70</v>
      </c>
      <c r="I4" s="14">
        <v>45</v>
      </c>
      <c r="J4" s="5">
        <v>140</v>
      </c>
      <c r="K4" s="2">
        <v>70</v>
      </c>
      <c r="L4" s="5">
        <v>90</v>
      </c>
      <c r="M4" s="6">
        <f>SUM(E4:L4)</f>
        <v>465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7">
        <f ca="1">IF(D4=3,N4,O4)</f>
        <v>50</v>
      </c>
      <c r="Q4" s="6" cm="1">
        <f t="array" ref="Q4">IFERROR(SUM(LARGE(E4:L4,{1,2,3,4})),0)</f>
        <v>370</v>
      </c>
      <c r="R4" s="44"/>
      <c r="S4" s="44"/>
      <c r="T4" s="44">
        <v>1</v>
      </c>
      <c r="U4" s="44"/>
      <c r="V4" s="44"/>
      <c r="W4" s="44"/>
      <c r="X4" s="44"/>
      <c r="Y4" s="44"/>
      <c r="Z4" s="8"/>
      <c r="AA4" s="8"/>
      <c r="AB4" s="8"/>
      <c r="AC4" s="8"/>
    </row>
    <row r="5" spans="1:29" ht="18.75" customHeight="1" x14ac:dyDescent="0.55000000000000004">
      <c r="A5" s="3">
        <v>3</v>
      </c>
      <c r="B5" s="8" t="s">
        <v>32</v>
      </c>
      <c r="C5" s="5" t="s">
        <v>9</v>
      </c>
      <c r="D5" s="5">
        <v>3</v>
      </c>
      <c r="E5" s="5">
        <f>IFERROR(VLOOKUP(Table_2[[#This Row],[L3 Event1]],Table16[#All],2,FALSE),0)</f>
        <v>0</v>
      </c>
      <c r="F5" s="5">
        <f>IFERROR(VLOOKUP(Table_2[[#This Row],[L3 Event2]],Table16[#All],2,FALSE),0)</f>
        <v>20</v>
      </c>
      <c r="G5" s="5">
        <f>IFERROR(VLOOKUP(Table_2[[#This Row],[L3 Event3]],Table16[#All],2,FALSE),0)</f>
        <v>0</v>
      </c>
      <c r="H5" s="5">
        <v>35</v>
      </c>
      <c r="I5" s="14">
        <v>100</v>
      </c>
      <c r="J5" s="5">
        <v>100</v>
      </c>
      <c r="K5" s="2">
        <v>100</v>
      </c>
      <c r="L5" s="5">
        <v>65</v>
      </c>
      <c r="M5" s="6">
        <f>SUM(E5:L5)</f>
        <v>420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20</v>
      </c>
      <c r="O5" s="5" cm="1">
        <f t="array" aca="1" ref="O5" ca="1">IFERROR(SUM(LARGE(OFFSET(E5,0,0,1,'points tables'!$G$2),{1,2})/2*3),(IFERROR(SUM(LARGE(OFFSET(E5,0,0,1,'points tables'!$G$2),{1})/2*3),0)))</f>
        <v>30</v>
      </c>
      <c r="P5" s="7">
        <f ca="1">IF(D5=3,N5,O5)</f>
        <v>20</v>
      </c>
      <c r="Q5" s="6" cm="1">
        <f t="array" ref="Q5">IFERROR(SUM(LARGE(E5:L5,{1,2,3,4})),0)</f>
        <v>365</v>
      </c>
      <c r="R5" s="44"/>
      <c r="S5" s="44">
        <v>4</v>
      </c>
      <c r="T5" s="44"/>
      <c r="U5" s="44"/>
      <c r="V5" s="44"/>
      <c r="W5" s="44"/>
      <c r="X5" s="44"/>
      <c r="Y5" s="44"/>
      <c r="Z5" s="8"/>
      <c r="AA5" s="8"/>
      <c r="AB5" s="8"/>
      <c r="AC5" s="8"/>
    </row>
    <row r="6" spans="1:29" ht="18.75" customHeight="1" x14ac:dyDescent="0.55000000000000004">
      <c r="A6" s="3">
        <v>4</v>
      </c>
      <c r="B6" s="9" t="s">
        <v>34</v>
      </c>
      <c r="C6" s="5" t="s">
        <v>9</v>
      </c>
      <c r="D6" s="5">
        <v>3</v>
      </c>
      <c r="E6" s="5">
        <f>IFERROR(VLOOKUP(Table_2[[#This Row],[L3 Event1]],Table16[#All],2,FALSE),0)</f>
        <v>0</v>
      </c>
      <c r="F6" s="5">
        <f>IFERROR(VLOOKUP(Table_2[[#This Row],[L3 Event2]],Table16[#All],2,FALSE),0)</f>
        <v>0</v>
      </c>
      <c r="G6" s="5">
        <f>IFERROR(VLOOKUP(Table_2[[#This Row],[L3 Event3]],Table16[#All],2,FALSE),0)</f>
        <v>0</v>
      </c>
      <c r="H6" s="5">
        <v>140</v>
      </c>
      <c r="I6" s="14">
        <v>0</v>
      </c>
      <c r="J6" s="5">
        <v>0</v>
      </c>
      <c r="K6" s="2">
        <v>0</v>
      </c>
      <c r="L6" s="5">
        <v>175</v>
      </c>
      <c r="M6" s="6">
        <f>SUM(E6:L6)</f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315</v>
      </c>
      <c r="R6" s="44"/>
      <c r="S6" s="44"/>
      <c r="T6" s="44"/>
      <c r="U6" s="44"/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55000000000000004">
      <c r="A7" s="3">
        <v>5</v>
      </c>
      <c r="B7" s="9" t="s">
        <v>33</v>
      </c>
      <c r="C7" s="5" t="s">
        <v>9</v>
      </c>
      <c r="D7" s="5">
        <v>3</v>
      </c>
      <c r="E7" s="5">
        <f>IFERROR(VLOOKUP(Table_2[[#This Row],[L3 Event1]],Table16[#All],2,FALSE),0)</f>
        <v>0</v>
      </c>
      <c r="F7" s="5">
        <f>IFERROR(VLOOKUP(Table_2[[#This Row],[L3 Event2]],Table16[#All],2,FALSE),0)</f>
        <v>0</v>
      </c>
      <c r="G7" s="5">
        <f>IFERROR(VLOOKUP(Table_2[[#This Row],[L3 Event3]],Table16[#All],2,FALSE),0)</f>
        <v>0</v>
      </c>
      <c r="H7" s="5">
        <v>45</v>
      </c>
      <c r="I7" s="14">
        <v>70</v>
      </c>
      <c r="J7" s="5">
        <v>50</v>
      </c>
      <c r="K7" s="2">
        <v>45</v>
      </c>
      <c r="L7" s="5">
        <v>60</v>
      </c>
      <c r="M7" s="6">
        <f>SUM(E7:L7)</f>
        <v>270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225</v>
      </c>
      <c r="R7" s="44"/>
      <c r="S7" s="44"/>
      <c r="T7" s="44"/>
      <c r="U7" s="44"/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55000000000000004">
      <c r="A8" s="3">
        <v>6</v>
      </c>
      <c r="B8" s="9" t="s">
        <v>35</v>
      </c>
      <c r="C8" s="5" t="s">
        <v>9</v>
      </c>
      <c r="D8" s="5">
        <v>3</v>
      </c>
      <c r="E8" s="5">
        <f>IFERROR(VLOOKUP(Table_2[[#This Row],[L3 Event1]],Table16[#All],2,FALSE),0)</f>
        <v>0</v>
      </c>
      <c r="F8" s="5">
        <f>IFERROR(VLOOKUP(Table_2[[#This Row],[L3 Event2]],Table16[#All],2,FALSE),0)</f>
        <v>0</v>
      </c>
      <c r="G8" s="5">
        <f>IFERROR(VLOOKUP(Table_2[[#This Row],[L3 Event3]],Table16[#All],2,FALSE),0)</f>
        <v>0</v>
      </c>
      <c r="H8" s="5">
        <v>50</v>
      </c>
      <c r="I8" s="14">
        <v>50</v>
      </c>
      <c r="J8" s="5">
        <v>70</v>
      </c>
      <c r="K8" s="2">
        <v>50</v>
      </c>
      <c r="L8" s="5">
        <v>15</v>
      </c>
      <c r="M8" s="6">
        <f>SUM(E8:L8)</f>
        <v>235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ca="1">IF(D8=3,N8,O8)</f>
        <v>0</v>
      </c>
      <c r="Q8" s="6" cm="1">
        <f t="array" ref="Q8">IFERROR(SUM(LARGE(E8:L8,{1,2,3,4})),0)</f>
        <v>220</v>
      </c>
      <c r="R8" s="44"/>
      <c r="S8" s="44"/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55000000000000004">
      <c r="A9" s="3">
        <v>7</v>
      </c>
      <c r="B9" s="11" t="s">
        <v>38</v>
      </c>
      <c r="C9" s="5" t="s">
        <v>9</v>
      </c>
      <c r="D9" s="5">
        <v>3</v>
      </c>
      <c r="E9" s="5">
        <f>IFERROR(VLOOKUP(Table_2[[#This Row],[L3 Event1]],Table16[#All],2,FALSE),0)</f>
        <v>35</v>
      </c>
      <c r="F9" s="5">
        <f>IFERROR(VLOOKUP(Table_2[[#This Row],[L3 Event2]],Table16[#All],2,FALSE),0)</f>
        <v>0</v>
      </c>
      <c r="G9" s="5">
        <f>IFERROR(VLOOKUP(Table_2[[#This Row],[L3 Event3]],Table16[#All],2,FALSE),0)</f>
        <v>35</v>
      </c>
      <c r="H9" s="5">
        <v>15</v>
      </c>
      <c r="I9" s="14">
        <v>20</v>
      </c>
      <c r="J9" s="5">
        <v>45</v>
      </c>
      <c r="K9" s="2">
        <v>15</v>
      </c>
      <c r="L9" s="5">
        <v>35</v>
      </c>
      <c r="M9" s="6">
        <f>SUM(E9:L9)</f>
        <v>200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70</v>
      </c>
      <c r="O9" s="5" cm="1">
        <f t="array" aca="1" ref="O9" ca="1">IFERROR(SUM(LARGE(OFFSET(E9,0,0,1,'points tables'!$G$2),{1,2})/2*3),(IFERROR(SUM(LARGE(OFFSET(E9,0,0,1,'points tables'!$G$2),{1})/2*3),0)))</f>
        <v>105</v>
      </c>
      <c r="P9" s="7">
        <f ca="1">IF(D9=3,N9,O9)</f>
        <v>70</v>
      </c>
      <c r="Q9" s="6" cm="1">
        <f t="array" ref="Q9">IFERROR(SUM(LARGE(E9:L9,{1,2,3,4})),0)</f>
        <v>150</v>
      </c>
      <c r="R9" s="44">
        <v>2</v>
      </c>
      <c r="S9" s="44"/>
      <c r="T9" s="44">
        <v>2</v>
      </c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55000000000000004">
      <c r="A10" s="3">
        <v>8</v>
      </c>
      <c r="B10" s="9" t="s">
        <v>36</v>
      </c>
      <c r="C10" s="5" t="s">
        <v>9</v>
      </c>
      <c r="D10" s="5">
        <v>3</v>
      </c>
      <c r="E10" s="5">
        <f>IFERROR(VLOOKUP(Table_2[[#This Row],[L3 Event1]],Table16[#All],2,FALSE),0)</f>
        <v>0</v>
      </c>
      <c r="F10" s="5">
        <f>IFERROR(VLOOKUP(Table_2[[#This Row],[L3 Event2]],Table16[#All],2,FALSE),0)</f>
        <v>0</v>
      </c>
      <c r="G10" s="5">
        <f>IFERROR(VLOOKUP(Table_2[[#This Row],[L3 Event3]],Table16[#All],2,FALSE),0)</f>
        <v>0</v>
      </c>
      <c r="H10" s="5">
        <v>30</v>
      </c>
      <c r="I10" s="14">
        <v>35</v>
      </c>
      <c r="J10" s="5">
        <v>25</v>
      </c>
      <c r="K10" s="2">
        <v>35</v>
      </c>
      <c r="L10" s="5">
        <v>20</v>
      </c>
      <c r="M10" s="6">
        <f>SUM(E10:L10)</f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ca="1">IF(D10=3,N10,O10)</f>
        <v>0</v>
      </c>
      <c r="Q10" s="6" cm="1">
        <f t="array" ref="Q10">IFERROR(SUM(LARGE(E10:L10,{1,2,3,4})),0)</f>
        <v>125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55000000000000004">
      <c r="A11" s="3">
        <v>9</v>
      </c>
      <c r="B11" s="1" t="s">
        <v>37</v>
      </c>
      <c r="C11" s="5" t="s">
        <v>9</v>
      </c>
      <c r="D11" s="5">
        <v>3</v>
      </c>
      <c r="E11" s="5">
        <f>IFERROR(VLOOKUP(Table_2[[#This Row],[L3 Event1]],Table16[#All],2,FALSE),0)</f>
        <v>0</v>
      </c>
      <c r="F11" s="5">
        <f>IFERROR(VLOOKUP(Table_2[[#This Row],[L3 Event2]],Table16[#All],2,FALSE),0)</f>
        <v>0</v>
      </c>
      <c r="G11" s="5">
        <f>IFERROR(VLOOKUP(Table_2[[#This Row],[L3 Event3]],Table16[#All],2,FALSE),0)</f>
        <v>15</v>
      </c>
      <c r="H11" s="5">
        <v>25</v>
      </c>
      <c r="I11" s="14">
        <v>30</v>
      </c>
      <c r="J11" s="5">
        <v>35</v>
      </c>
      <c r="K11" s="2">
        <v>25</v>
      </c>
      <c r="L11" s="5">
        <v>15</v>
      </c>
      <c r="M11" s="6">
        <f>SUM(E11:L11)</f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15</v>
      </c>
      <c r="O11" s="5" cm="1">
        <f t="array" aca="1" ref="O11" ca="1">IFERROR(SUM(LARGE(OFFSET(E11,0,0,1,'points tables'!$G$2),{1,2})/2*3),(IFERROR(SUM(LARGE(OFFSET(E11,0,0,1,'points tables'!$G$2),{1})/2*3),0)))</f>
        <v>22.5</v>
      </c>
      <c r="P11" s="7">
        <f ca="1">IF(D11=3,N11,O11)</f>
        <v>15</v>
      </c>
      <c r="Q11" s="6" cm="1">
        <f t="array" ref="Q11">IFERROR(SUM(LARGE(E11:L11,{1,2,3,4})),0)</f>
        <v>115</v>
      </c>
      <c r="R11" s="44"/>
      <c r="S11" s="44"/>
      <c r="T11" s="44">
        <v>6</v>
      </c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55000000000000004">
      <c r="A12" s="3">
        <v>10</v>
      </c>
      <c r="B12" s="11" t="s">
        <v>42</v>
      </c>
      <c r="C12" s="5" t="s">
        <v>9</v>
      </c>
      <c r="D12" s="5">
        <v>3</v>
      </c>
      <c r="E12" s="5">
        <f>IFERROR(VLOOKUP(Table_2[[#This Row],[L3 Event1]],Table16[#All],2,FALSE),0)</f>
        <v>0</v>
      </c>
      <c r="F12" s="5">
        <f>IFERROR(VLOOKUP(Table_2[[#This Row],[L3 Event2]],Table16[#All],2,FALSE),0)</f>
        <v>50</v>
      </c>
      <c r="G12" s="5">
        <f>IFERROR(VLOOKUP(Table_2[[#This Row],[L3 Event3]],Table16[#All],2,FALSE),0)</f>
        <v>25</v>
      </c>
      <c r="H12" s="5">
        <v>20</v>
      </c>
      <c r="I12" s="14">
        <v>5</v>
      </c>
      <c r="J12" s="5">
        <v>15</v>
      </c>
      <c r="K12" s="2">
        <v>0</v>
      </c>
      <c r="L12" s="5">
        <v>20</v>
      </c>
      <c r="M12" s="6">
        <f>SUM(E12:L12)</f>
        <v>135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75</v>
      </c>
      <c r="O12" s="5" cm="1">
        <f t="array" aca="1" ref="O12" ca="1">IFERROR(SUM(LARGE(OFFSET(E12,0,0,1,'points tables'!$G$2),{1,2})/2*3),(IFERROR(SUM(LARGE(OFFSET(E12,0,0,1,'points tables'!$G$2),{1})/2*3),0)))</f>
        <v>112.5</v>
      </c>
      <c r="P12" s="7">
        <f ca="1">IF(D12=3,N12,O12)</f>
        <v>75</v>
      </c>
      <c r="Q12" s="6" cm="1">
        <f t="array" ref="Q12">IFERROR(SUM(LARGE(E12:L12,{1,2,3,4})),0)</f>
        <v>115</v>
      </c>
      <c r="R12" s="44"/>
      <c r="S12" s="44">
        <v>1</v>
      </c>
      <c r="T12" s="44">
        <v>3</v>
      </c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55000000000000004">
      <c r="A13" s="3">
        <v>11</v>
      </c>
      <c r="B13" s="1" t="s">
        <v>223</v>
      </c>
      <c r="C13" s="5" t="s">
        <v>9</v>
      </c>
      <c r="D13" s="5">
        <v>3</v>
      </c>
      <c r="E13" s="5">
        <f>IFERROR(VLOOKUP(Table_2[[#This Row],[L3 Event1]],Table16[#All],2,FALSE),0)</f>
        <v>50</v>
      </c>
      <c r="F13" s="5">
        <f>IFERROR(VLOOKUP(Table_2[[#This Row],[L3 Event2]],Table16[#All],2,FALSE),0)</f>
        <v>35</v>
      </c>
      <c r="G13" s="5">
        <f>IFERROR(VLOOKUP(Table_2[[#This Row],[L3 Event3]],Table16[#All],2,FALSE),0)</f>
        <v>20</v>
      </c>
      <c r="H13" s="5">
        <v>0</v>
      </c>
      <c r="I13" s="14">
        <v>0</v>
      </c>
      <c r="J13" s="5">
        <v>0</v>
      </c>
      <c r="K13" s="2">
        <v>0</v>
      </c>
      <c r="L13" s="2">
        <v>10</v>
      </c>
      <c r="M13" s="6">
        <f>SUM(E13:L13)</f>
        <v>115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105</v>
      </c>
      <c r="O13" s="5" cm="1">
        <f t="array" aca="1" ref="O13" ca="1">IFERROR(SUM(LARGE(OFFSET(E13,0,0,1,'points tables'!$G$2),{1,2})/2*3),(IFERROR(SUM(LARGE(OFFSET(E13,0,0,1,'points tables'!$G$2),{1})/2*3),0)))</f>
        <v>127.5</v>
      </c>
      <c r="P13" s="7">
        <f ca="1">IF(D13=3,N13,O13)</f>
        <v>105</v>
      </c>
      <c r="Q13" s="6" cm="1">
        <f t="array" ref="Q13">IFERROR(SUM(LARGE(E13:L13,{1,2,3,4})),0)</f>
        <v>115</v>
      </c>
      <c r="R13" s="44">
        <v>1</v>
      </c>
      <c r="S13" s="44">
        <v>2</v>
      </c>
      <c r="T13" s="44">
        <v>5</v>
      </c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55000000000000004">
      <c r="A14" s="3">
        <v>12</v>
      </c>
      <c r="B14" s="8" t="s">
        <v>39</v>
      </c>
      <c r="C14" s="5" t="s">
        <v>9</v>
      </c>
      <c r="D14" s="5">
        <v>3</v>
      </c>
      <c r="E14" s="5">
        <f>IFERROR(VLOOKUP(Table_2[[#This Row],[L3 Event1]],Table16[#All],2,FALSE),0)</f>
        <v>0</v>
      </c>
      <c r="F14" s="5">
        <f>IFERROR(VLOOKUP(Table_2[[#This Row],[L3 Event2]],Table16[#All],2,FALSE),0)</f>
        <v>0</v>
      </c>
      <c r="G14" s="5">
        <f>IFERROR(VLOOKUP(Table_2[[#This Row],[L3 Event3]],Table16[#All],2,FALSE),0)</f>
        <v>0</v>
      </c>
      <c r="H14" s="5">
        <v>0</v>
      </c>
      <c r="I14" s="14">
        <v>15</v>
      </c>
      <c r="J14" s="5">
        <v>30</v>
      </c>
      <c r="K14" s="2">
        <v>20</v>
      </c>
      <c r="L14" s="5">
        <v>45</v>
      </c>
      <c r="M14" s="6">
        <f>SUM(E14:L14)</f>
        <v>110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ca="1">IF(D14=3,N14,O14)</f>
        <v>0</v>
      </c>
      <c r="Q14" s="6" cm="1">
        <f t="array" ref="Q14">IFERROR(SUM(LARGE(E14:L14,{1,2,3,4})),0)</f>
        <v>110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55000000000000004">
      <c r="A15" s="3">
        <v>13</v>
      </c>
      <c r="B15" s="81" t="s">
        <v>40</v>
      </c>
      <c r="C15" s="5" t="s">
        <v>9</v>
      </c>
      <c r="D15" s="5">
        <v>3</v>
      </c>
      <c r="E15" s="5">
        <f>IFERROR(VLOOKUP(Table_2[[#This Row],[L3 Event1]],Table16[#All],2,FALSE),0)</f>
        <v>0</v>
      </c>
      <c r="F15" s="5">
        <f>IFERROR(VLOOKUP(Table_2[[#This Row],[L3 Event2]],Table16[#All],2,FALSE),0)</f>
        <v>0</v>
      </c>
      <c r="G15" s="5">
        <f>IFERROR(VLOOKUP(Table_2[[#This Row],[L3 Event3]],Table16[#All],2,FALSE),0)</f>
        <v>0</v>
      </c>
      <c r="H15" s="5">
        <v>5</v>
      </c>
      <c r="I15" s="14">
        <v>10</v>
      </c>
      <c r="J15" s="2">
        <v>20</v>
      </c>
      <c r="K15" s="2">
        <v>30</v>
      </c>
      <c r="L15" s="5">
        <v>40</v>
      </c>
      <c r="M15" s="6">
        <f>SUM(E15:L15)</f>
        <v>105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ca="1">IF(D15=3,N15,O15)</f>
        <v>0</v>
      </c>
      <c r="Q15" s="6" cm="1">
        <f t="array" ref="Q15">IFERROR(SUM(LARGE(E15:L15,{1,2,3,4})),0)</f>
        <v>100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55000000000000004">
      <c r="A16" s="3">
        <v>14</v>
      </c>
      <c r="B16" s="11" t="s">
        <v>43</v>
      </c>
      <c r="C16" s="5" t="s">
        <v>9</v>
      </c>
      <c r="D16" s="5">
        <v>3</v>
      </c>
      <c r="E16" s="5">
        <f>IFERROR(VLOOKUP(Table_2[[#This Row],[L3 Event1]],Table16[#All],2,FALSE),0)</f>
        <v>0</v>
      </c>
      <c r="F16" s="5">
        <f>IFERROR(VLOOKUP(Table_2[[#This Row],[L3 Event2]],Table16[#All],2,FALSE),0)</f>
        <v>0</v>
      </c>
      <c r="G16" s="5">
        <f>IFERROR(VLOOKUP(Table_2[[#This Row],[L3 Event3]],Table16[#All],2,FALSE),0)</f>
        <v>0</v>
      </c>
      <c r="H16" s="5">
        <v>0</v>
      </c>
      <c r="I16" s="14">
        <v>25</v>
      </c>
      <c r="J16" s="5">
        <v>0</v>
      </c>
      <c r="K16" s="2">
        <v>0</v>
      </c>
      <c r="L16" s="5">
        <v>30</v>
      </c>
      <c r="M16" s="6">
        <f>SUM(E16:L16)</f>
        <v>55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ca="1">IF(D16=3,N16,O16)</f>
        <v>0</v>
      </c>
      <c r="Q16" s="6" cm="1">
        <f t="array" ref="Q16">IFERROR(SUM(LARGE(E16:L16,{1,2,3,4})),0)</f>
        <v>55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55000000000000004">
      <c r="A17" s="3">
        <v>15</v>
      </c>
      <c r="B17" s="9" t="s">
        <v>41</v>
      </c>
      <c r="C17" s="5" t="s">
        <v>9</v>
      </c>
      <c r="D17" s="5">
        <v>3</v>
      </c>
      <c r="E17" s="5">
        <f>IFERROR(VLOOKUP(Table_2[[#This Row],[L3 Event1]],Table16[#All],2,FALSE),0)</f>
        <v>0</v>
      </c>
      <c r="F17" s="5">
        <f>IFERROR(VLOOKUP(Table_2[[#This Row],[L3 Event2]],Table16[#All],2,FALSE),0)</f>
        <v>0</v>
      </c>
      <c r="G17" s="5">
        <f>IFERROR(VLOOKUP(Table_2[[#This Row],[L3 Event3]],Table16[#All],2,FALSE),0)</f>
        <v>20</v>
      </c>
      <c r="H17" s="5">
        <v>10</v>
      </c>
      <c r="I17" s="14">
        <v>10</v>
      </c>
      <c r="J17" s="5">
        <v>0</v>
      </c>
      <c r="K17" s="2">
        <v>0</v>
      </c>
      <c r="L17" s="5">
        <v>15</v>
      </c>
      <c r="M17" s="6">
        <f>SUM(E17:L17)</f>
        <v>55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20</v>
      </c>
      <c r="O17" s="5" cm="1">
        <f t="array" aca="1" ref="O17" ca="1">IFERROR(SUM(LARGE(OFFSET(E17,0,0,1,'points tables'!$G$2),{1,2})/2*3),(IFERROR(SUM(LARGE(OFFSET(E17,0,0,1,'points tables'!$G$2),{1})/2*3),0)))</f>
        <v>30</v>
      </c>
      <c r="P17" s="7">
        <f ca="1">IF(D17=3,N17,O17)</f>
        <v>20</v>
      </c>
      <c r="Q17" s="6" cm="1">
        <f t="array" ref="Q17">IFERROR(SUM(LARGE(E17:L17,{1,2,3,4})),0)</f>
        <v>55</v>
      </c>
      <c r="R17" s="44"/>
      <c r="S17" s="44"/>
      <c r="T17" s="44">
        <v>4</v>
      </c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55000000000000004">
      <c r="A18" s="3">
        <v>16</v>
      </c>
      <c r="B18" s="8" t="s">
        <v>46</v>
      </c>
      <c r="C18" s="5" t="s">
        <v>9</v>
      </c>
      <c r="D18" s="5">
        <v>3</v>
      </c>
      <c r="E18" s="5">
        <f>IFERROR(VLOOKUP(Table_2[[#This Row],[L3 Event1]],Table16[#All],2,FALSE),0)</f>
        <v>15</v>
      </c>
      <c r="F18" s="5">
        <f>IFERROR(VLOOKUP(Table_2[[#This Row],[L3 Event2]],Table16[#All],2,FALSE),0)</f>
        <v>0</v>
      </c>
      <c r="G18" s="5">
        <f>IFERROR(VLOOKUP(Table_2[[#This Row],[L3 Event3]],Table16[#All],2,FALSE),0)</f>
        <v>15</v>
      </c>
      <c r="H18" s="5">
        <v>5</v>
      </c>
      <c r="I18" s="14">
        <v>0</v>
      </c>
      <c r="J18" s="5">
        <v>0</v>
      </c>
      <c r="K18" s="2">
        <v>0</v>
      </c>
      <c r="L18" s="5">
        <v>15</v>
      </c>
      <c r="M18" s="6">
        <f>SUM(E18:L18)</f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30</v>
      </c>
      <c r="O18" s="5" cm="1">
        <f t="array" aca="1" ref="O18" ca="1">IFERROR(SUM(LARGE(OFFSET(E18,0,0,1,'points tables'!$G$2),{1,2})/2*3),(IFERROR(SUM(LARGE(OFFSET(E18,0,0,1,'points tables'!$G$2),{1})/2*3),0)))</f>
        <v>45</v>
      </c>
      <c r="P18" s="7">
        <f ca="1">IF(D18=3,N18,O18)</f>
        <v>30</v>
      </c>
      <c r="Q18" s="6" cm="1">
        <f t="array" ref="Q18">IFERROR(SUM(LARGE(E18:L18,{1,2,3,4})),0)</f>
        <v>50</v>
      </c>
      <c r="R18" s="44">
        <v>6</v>
      </c>
      <c r="S18" s="44"/>
      <c r="T18" s="44">
        <v>7</v>
      </c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55000000000000004">
      <c r="A19" s="3">
        <v>17</v>
      </c>
      <c r="B19" s="8" t="s">
        <v>45</v>
      </c>
      <c r="C19" s="5" t="s">
        <v>9</v>
      </c>
      <c r="D19" s="5">
        <v>3</v>
      </c>
      <c r="E19" s="5">
        <f>IFERROR(VLOOKUP(Table_2[[#This Row],[L3 Event1]],Table16[#All],2,FALSE),0)</f>
        <v>20</v>
      </c>
      <c r="F19" s="5">
        <f>IFERROR(VLOOKUP(Table_2[[#This Row],[L3 Event2]],Table16[#All],2,FALSE),0)</f>
        <v>0</v>
      </c>
      <c r="G19" s="5">
        <f>IFERROR(VLOOKUP(Table_2[[#This Row],[L3 Event3]],Table16[#All],2,FALSE),0)</f>
        <v>0</v>
      </c>
      <c r="H19" s="5">
        <v>5</v>
      </c>
      <c r="I19" s="14">
        <v>5</v>
      </c>
      <c r="J19" s="5">
        <v>10</v>
      </c>
      <c r="K19" s="2">
        <v>0</v>
      </c>
      <c r="L19" s="5">
        <v>0</v>
      </c>
      <c r="M19" s="6">
        <f>SUM(E19:L19)</f>
        <v>40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20</v>
      </c>
      <c r="O19" s="5" cm="1">
        <f t="array" aca="1" ref="O19" ca="1">IFERROR(SUM(LARGE(OFFSET(E19,0,0,1,'points tables'!$G$2),{1,2})/2*3),(IFERROR(SUM(LARGE(OFFSET(E19,0,0,1,'points tables'!$G$2),{1})/2*3),0)))</f>
        <v>30</v>
      </c>
      <c r="P19" s="7">
        <f ca="1">IF(D19=3,N19,O19)</f>
        <v>20</v>
      </c>
      <c r="Q19" s="6" cm="1">
        <f t="array" ref="Q19">IFERROR(SUM(LARGE(E19:L19,{1,2,3,4})),0)</f>
        <v>40</v>
      </c>
      <c r="R19" s="44">
        <v>5</v>
      </c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55000000000000004">
      <c r="A20" s="3">
        <v>18</v>
      </c>
      <c r="B20" s="1" t="s">
        <v>44</v>
      </c>
      <c r="C20" s="5" t="s">
        <v>9</v>
      </c>
      <c r="D20" s="5">
        <v>3</v>
      </c>
      <c r="E20" s="5">
        <f>IFERROR(VLOOKUP(Table_2[[#This Row],[L3 Event1]],Table16[#All],2,FALSE),0)</f>
        <v>0</v>
      </c>
      <c r="F20" s="5">
        <f>IFERROR(VLOOKUP(Table_2[[#This Row],[L3 Event2]],Table16[#All],2,FALSE),0)</f>
        <v>0</v>
      </c>
      <c r="G20" s="5">
        <f>IFERROR(VLOOKUP(Table_2[[#This Row],[L3 Event3]],Table16[#All],2,FALSE),0)</f>
        <v>0</v>
      </c>
      <c r="H20" s="5">
        <v>0</v>
      </c>
      <c r="I20" s="2">
        <v>35</v>
      </c>
      <c r="J20" s="5">
        <v>0</v>
      </c>
      <c r="K20" s="2">
        <v>0</v>
      </c>
      <c r="L20" s="5">
        <v>0</v>
      </c>
      <c r="M20" s="6">
        <f>SUM(E20:L20)</f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ca="1">IF(D20=3,N20,O20)</f>
        <v>0</v>
      </c>
      <c r="Q20" s="6" cm="1">
        <f t="array" ref="Q20">IFERROR(SUM(LARGE(E20:L20,{1,2,3,4})),0)</f>
        <v>35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55000000000000004">
      <c r="A21" s="3">
        <v>19</v>
      </c>
      <c r="B21" s="1" t="s">
        <v>49</v>
      </c>
      <c r="C21" s="5" t="s">
        <v>9</v>
      </c>
      <c r="D21" s="5">
        <v>3</v>
      </c>
      <c r="E21" s="5">
        <f>IFERROR(VLOOKUP(Table_2[[#This Row],[L3 Event1]],Table16[#All],2,FALSE),0)</f>
        <v>20</v>
      </c>
      <c r="F21" s="5">
        <f>IFERROR(VLOOKUP(Table_2[[#This Row],[L3 Event2]],Table16[#All],2,FALSE),0)</f>
        <v>0</v>
      </c>
      <c r="G21" s="5">
        <f>IFERROR(VLOOKUP(Table_2[[#This Row],[L3 Event3]],Table16[#All],2,FALSE),0)</f>
        <v>0</v>
      </c>
      <c r="H21" s="5">
        <v>0</v>
      </c>
      <c r="I21" s="10">
        <v>0</v>
      </c>
      <c r="J21" s="5">
        <v>0</v>
      </c>
      <c r="K21" s="5">
        <v>0</v>
      </c>
      <c r="L21" s="5">
        <v>10</v>
      </c>
      <c r="M21" s="6">
        <f>SUM(E21:L21)</f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7">
        <f ca="1">IF(D21=3,N21,O21)</f>
        <v>20</v>
      </c>
      <c r="Q21" s="6" cm="1">
        <f t="array" ref="Q21">IFERROR(SUM(LARGE(E21:L21,{1,2,3,4})),0)</f>
        <v>30</v>
      </c>
      <c r="R21" s="44">
        <v>4</v>
      </c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55000000000000004">
      <c r="A22" s="3">
        <v>20</v>
      </c>
      <c r="B22" s="8" t="s">
        <v>256</v>
      </c>
      <c r="C22" s="5" t="s">
        <v>9</v>
      </c>
      <c r="D22" s="5">
        <v>3</v>
      </c>
      <c r="E22" s="5">
        <f>IFERROR(VLOOKUP(Table_2[[#This Row],[L3 Event1]],Table16[#All],2,FALSE),0)</f>
        <v>0</v>
      </c>
      <c r="F22" s="5">
        <f>IFERROR(VLOOKUP(Table_2[[#This Row],[L3 Event2]],Table16[#All],2,FALSE),0)</f>
        <v>25</v>
      </c>
      <c r="G22" s="5">
        <f>IFERROR(VLOOKUP(Table_2[[#This Row],[L3 Event3]],Table16[#All],2,FALSE),0)</f>
        <v>0</v>
      </c>
      <c r="H22" s="5">
        <v>0</v>
      </c>
      <c r="I22" s="14">
        <v>0</v>
      </c>
      <c r="J22" s="2">
        <v>0</v>
      </c>
      <c r="K22" s="2">
        <v>0</v>
      </c>
      <c r="L22" s="2">
        <v>0</v>
      </c>
      <c r="M22" s="6">
        <f>SUM(E22:L22)</f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25</v>
      </c>
      <c r="O22" s="5" cm="1">
        <f t="array" aca="1" ref="O22" ca="1">IFERROR(SUM(LARGE(OFFSET(E22,0,0,1,'points tables'!$G$2),{1,2})/2*3),(IFERROR(SUM(LARGE(OFFSET(E22,0,0,1,'points tables'!$G$2),{1})/2*3),0)))</f>
        <v>37.5</v>
      </c>
      <c r="P22" s="7">
        <f ca="1">IF(D22=3,N22,O22)</f>
        <v>25</v>
      </c>
      <c r="Q22" s="6" cm="1">
        <f t="array" ref="Q22">IFERROR(SUM(LARGE(E22:L22,{1,2,3,4})),0)</f>
        <v>25</v>
      </c>
      <c r="R22" s="44"/>
      <c r="S22" s="44">
        <v>3</v>
      </c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55000000000000004">
      <c r="A23" s="3">
        <v>21</v>
      </c>
      <c r="B23" s="8" t="s">
        <v>55</v>
      </c>
      <c r="C23" s="5" t="s">
        <v>9</v>
      </c>
      <c r="D23" s="5">
        <v>3</v>
      </c>
      <c r="E23" s="5">
        <f>IFERROR(VLOOKUP(Table_2[[#This Row],[L3 Event1]],Table16[#All],2,FALSE),0)</f>
        <v>0</v>
      </c>
      <c r="F23" s="5">
        <f>IFERROR(VLOOKUP(Table_2[[#This Row],[L3 Event2]],Table16[#All],2,FALSE),0)</f>
        <v>0</v>
      </c>
      <c r="G23" s="5">
        <f>IFERROR(VLOOKUP(Table_2[[#This Row],[L3 Event3]],Table16[#All],2,FALSE),0)</f>
        <v>5</v>
      </c>
      <c r="H23" s="5">
        <v>0</v>
      </c>
      <c r="I23" s="14">
        <v>0</v>
      </c>
      <c r="J23" s="2">
        <v>0</v>
      </c>
      <c r="K23" s="2">
        <v>0</v>
      </c>
      <c r="L23" s="2">
        <v>10</v>
      </c>
      <c r="M23" s="6">
        <f>SUM(E23:L23)</f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5</v>
      </c>
      <c r="O23" s="5" cm="1">
        <f t="array" aca="1" ref="O23" ca="1">IFERROR(SUM(LARGE(OFFSET(E23,0,0,1,'points tables'!$G$2),{1,2})/2*3),(IFERROR(SUM(LARGE(OFFSET(E23,0,0,1,'points tables'!$G$2),{1})/2*3),0)))</f>
        <v>7.5</v>
      </c>
      <c r="P23" s="7">
        <f ca="1">IF(D23=3,N23,O23)</f>
        <v>5</v>
      </c>
      <c r="Q23" s="6" cm="1">
        <f t="array" ref="Q23">IFERROR(SUM(LARGE(E23:L23,{1,2,3,4})),0)</f>
        <v>15</v>
      </c>
      <c r="R23" s="44"/>
      <c r="S23" s="44"/>
      <c r="T23" s="44">
        <v>10</v>
      </c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55000000000000004">
      <c r="A24" s="3">
        <v>22</v>
      </c>
      <c r="B24" s="52" t="s">
        <v>245</v>
      </c>
      <c r="C24" s="5" t="s">
        <v>9</v>
      </c>
      <c r="D24" s="5">
        <v>3</v>
      </c>
      <c r="E24" s="5">
        <f>IFERROR(VLOOKUP(Table_2[[#This Row],[L3 Event1]],Table16[#All],2,FALSE),0)</f>
        <v>15</v>
      </c>
      <c r="F24" s="5">
        <f>IFERROR(VLOOKUP(Table_2[[#This Row],[L3 Event2]],Table16[#All],2,FALSE),0)</f>
        <v>0</v>
      </c>
      <c r="G24" s="5">
        <f>IFERROR(VLOOKUP(Table_2[[#This Row],[L3 Event3]],Table16[#All],2,FALSE),0)</f>
        <v>0</v>
      </c>
      <c r="H24" s="5">
        <v>0</v>
      </c>
      <c r="I24" s="14">
        <v>0</v>
      </c>
      <c r="J24" s="2">
        <v>0</v>
      </c>
      <c r="K24" s="2">
        <v>0</v>
      </c>
      <c r="L24" s="2">
        <v>0</v>
      </c>
      <c r="M24" s="6">
        <f>SUM(E24:L24)</f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15</v>
      </c>
      <c r="O24" s="5" cm="1">
        <f t="array" aca="1" ref="O24" ca="1">IFERROR(SUM(LARGE(OFFSET(E24,0,0,1,'points tables'!$G$2),{1,2})/2*3),(IFERROR(SUM(LARGE(OFFSET(E24,0,0,1,'points tables'!$G$2),{1})/2*3),0)))</f>
        <v>22.5</v>
      </c>
      <c r="P24" s="7">
        <f ca="1">IF(D24=3,N24,O24)</f>
        <v>15</v>
      </c>
      <c r="Q24" s="6" cm="1">
        <f t="array" ref="Q24">IFERROR(SUM(LARGE(E24:L24,{1,2,3,4})),0)</f>
        <v>15</v>
      </c>
      <c r="R24" s="44">
        <v>7</v>
      </c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55000000000000004">
      <c r="A25" s="3">
        <v>23</v>
      </c>
      <c r="B25" s="8" t="s">
        <v>49</v>
      </c>
      <c r="C25" s="5" t="s">
        <v>9</v>
      </c>
      <c r="D25" s="5">
        <v>3</v>
      </c>
      <c r="E25" s="5">
        <f>IFERROR(VLOOKUP(Table_2[[#This Row],[L3 Event1]],Table16[#All],2,FALSE),0)</f>
        <v>0</v>
      </c>
      <c r="F25" s="5">
        <f>IFERROR(VLOOKUP(Table_2[[#This Row],[L3 Event2]],Table16[#All],2,FALSE),0)</f>
        <v>0</v>
      </c>
      <c r="G25" s="5">
        <f>IFERROR(VLOOKUP(Table_2[[#This Row],[L3 Event3]],Table16[#All],2,FALSE),0)</f>
        <v>0</v>
      </c>
      <c r="H25" s="5">
        <v>10</v>
      </c>
      <c r="I25" s="14">
        <v>0</v>
      </c>
      <c r="J25" s="5">
        <v>0</v>
      </c>
      <c r="K25" s="2">
        <v>0</v>
      </c>
      <c r="L25" s="2">
        <v>0</v>
      </c>
      <c r="M25" s="6">
        <f>SUM(E25:L25)</f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ca="1">IF(D25=3,N25,O25)</f>
        <v>0</v>
      </c>
      <c r="Q25" s="6" cm="1">
        <f t="array" ref="Q25">IFERROR(SUM(LARGE(E25:L25,{1,2,3,4})),0)</f>
        <v>10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55000000000000004">
      <c r="A26" s="3">
        <v>24</v>
      </c>
      <c r="B26" s="8" t="s">
        <v>50</v>
      </c>
      <c r="C26" s="5" t="s">
        <v>9</v>
      </c>
      <c r="D26" s="5">
        <v>3</v>
      </c>
      <c r="E26" s="5">
        <f>IFERROR(VLOOKUP(Table_2[[#This Row],[L3 Event1]],Table16[#All],2,FALSE),0)</f>
        <v>0</v>
      </c>
      <c r="F26" s="5">
        <f>IFERROR(VLOOKUP(Table_2[[#This Row],[L3 Event2]],Table16[#All],2,FALSE),0)</f>
        <v>0</v>
      </c>
      <c r="G26" s="5">
        <f>IFERROR(VLOOKUP(Table_2[[#This Row],[L3 Event3]],Table16[#All],2,FALSE),0)</f>
        <v>0</v>
      </c>
      <c r="H26" s="5">
        <v>0</v>
      </c>
      <c r="I26" s="14">
        <v>0</v>
      </c>
      <c r="J26" s="2">
        <v>10</v>
      </c>
      <c r="K26" s="2">
        <v>0</v>
      </c>
      <c r="L26" s="2">
        <v>0</v>
      </c>
      <c r="M26" s="6">
        <f>SUM(E26:L26)</f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ca="1">IF(D26=3,N26,O26)</f>
        <v>0</v>
      </c>
      <c r="Q26" s="6" cm="1">
        <f t="array" ref="Q26">IFERROR(SUM(LARGE(E26:L26,{1,2,3,4})),0)</f>
        <v>10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55000000000000004">
      <c r="A27" s="3">
        <v>25</v>
      </c>
      <c r="B27" s="8" t="s">
        <v>51</v>
      </c>
      <c r="C27" s="5" t="s">
        <v>9</v>
      </c>
      <c r="D27" s="5">
        <v>3</v>
      </c>
      <c r="E27" s="5">
        <f>IFERROR(VLOOKUP(Table_2[[#This Row],[L3 Event1]],Table16[#All],2,FALSE),0)</f>
        <v>0</v>
      </c>
      <c r="F27" s="5">
        <f>IFERROR(VLOOKUP(Table_2[[#This Row],[L3 Event2]],Table16[#All],2,FALSE),0)</f>
        <v>0</v>
      </c>
      <c r="G27" s="5">
        <f>IFERROR(VLOOKUP(Table_2[[#This Row],[L3 Event3]],Table16[#All],2,FALSE),0)</f>
        <v>0</v>
      </c>
      <c r="H27" s="5">
        <v>0</v>
      </c>
      <c r="I27" s="14">
        <v>0</v>
      </c>
      <c r="J27" s="2">
        <v>0</v>
      </c>
      <c r="K27" s="2">
        <v>10</v>
      </c>
      <c r="L27" s="2">
        <v>0</v>
      </c>
      <c r="M27" s="6">
        <f>SUM(E27:L27)</f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ca="1">IF(D27=3,N27,O27)</f>
        <v>0</v>
      </c>
      <c r="Q27" s="6" cm="1">
        <f t="array" ref="Q27">IFERROR(SUM(LARGE(E27:L27,{1,2,3,4})),0)</f>
        <v>10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55000000000000004">
      <c r="A28" s="3">
        <v>26</v>
      </c>
      <c r="B28" s="57" t="s">
        <v>246</v>
      </c>
      <c r="C28" s="5" t="s">
        <v>9</v>
      </c>
      <c r="D28" s="5">
        <v>3</v>
      </c>
      <c r="E28" s="5">
        <f>IFERROR(VLOOKUP(Table_2[[#This Row],[L3 Event1]],Table16[#All],2,FALSE),0)</f>
        <v>10</v>
      </c>
      <c r="F28" s="5">
        <f>IFERROR(VLOOKUP(Table_2[[#This Row],[L3 Event2]],Table16[#All],2,FALSE),0)</f>
        <v>0</v>
      </c>
      <c r="G28" s="5">
        <f>IFERROR(VLOOKUP(Table_2[[#This Row],[L3 Event3]],Table16[#All],2,FALSE),0)</f>
        <v>0</v>
      </c>
      <c r="H28" s="5">
        <v>0</v>
      </c>
      <c r="I28" s="14">
        <v>0</v>
      </c>
      <c r="J28" s="5">
        <v>0</v>
      </c>
      <c r="K28" s="2">
        <v>0</v>
      </c>
      <c r="L28" s="5">
        <v>0</v>
      </c>
      <c r="M28" s="6">
        <f>SUM(E28:L28)</f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10</v>
      </c>
      <c r="O28" s="5" cm="1">
        <f t="array" aca="1" ref="O28" ca="1">IFERROR(SUM(LARGE(OFFSET(E28,0,0,1,'points tables'!$G$2),{1,2})/2*3),(IFERROR(SUM(LARGE(OFFSET(E28,0,0,1,'points tables'!$G$2),{1})/2*3),0)))</f>
        <v>15</v>
      </c>
      <c r="P28" s="7">
        <f ca="1">IF(D28=3,N28,O28)</f>
        <v>10</v>
      </c>
      <c r="Q28" s="6" cm="1">
        <f t="array" ref="Q28">IFERROR(SUM(LARGE(E28:L28,{1,2,3,4})),0)</f>
        <v>10</v>
      </c>
      <c r="R28" s="44">
        <v>8</v>
      </c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55000000000000004">
      <c r="A29" s="3">
        <v>27</v>
      </c>
      <c r="B29" s="61" t="s">
        <v>52</v>
      </c>
      <c r="C29" s="5" t="s">
        <v>9</v>
      </c>
      <c r="D29" s="5">
        <v>3</v>
      </c>
      <c r="E29" s="5">
        <f>IFERROR(VLOOKUP(Table_2[[#This Row],[L3 Event1]],Table16[#All],2,FALSE),0)</f>
        <v>0</v>
      </c>
      <c r="F29" s="5">
        <f>IFERROR(VLOOKUP(Table_2[[#This Row],[L3 Event2]],Table16[#All],2,FALSE),0)</f>
        <v>0</v>
      </c>
      <c r="G29" s="5">
        <f>IFERROR(VLOOKUP(Table_2[[#This Row],[L3 Event3]],Table16[#All],2,FALSE),0)</f>
        <v>0</v>
      </c>
      <c r="H29" s="5">
        <v>0</v>
      </c>
      <c r="I29" s="14">
        <v>0</v>
      </c>
      <c r="J29" s="5">
        <v>5</v>
      </c>
      <c r="K29" s="2">
        <v>0</v>
      </c>
      <c r="L29" s="2">
        <v>0</v>
      </c>
      <c r="M29" s="6">
        <f>SUM(E29:L29)</f>
        <v>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ca="1">IF(D29=3,N29,O29)</f>
        <v>0</v>
      </c>
      <c r="Q29" s="6" cm="1">
        <f t="array" ref="Q29">IFERROR(SUM(LARGE(E29:L29,{1,2,3,4})),0)</f>
        <v>5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55000000000000004">
      <c r="A30" s="3">
        <v>28</v>
      </c>
      <c r="B30" s="1" t="s">
        <v>56</v>
      </c>
      <c r="C30" s="5" t="s">
        <v>9</v>
      </c>
      <c r="D30" s="5">
        <v>3</v>
      </c>
      <c r="E30" s="5">
        <f>IFERROR(VLOOKUP(Table_2[[#This Row],[L3 Event1]],Table16[#All],2,FALSE),0)</f>
        <v>0</v>
      </c>
      <c r="F30" s="5">
        <f>IFERROR(VLOOKUP(Table_2[[#This Row],[L3 Event2]],Table16[#All],2,FALSE),0)</f>
        <v>0</v>
      </c>
      <c r="G30" s="5">
        <f>IFERROR(VLOOKUP(Table_2[[#This Row],[L3 Event3]],Table16[#All],2,FALSE),0)</f>
        <v>0</v>
      </c>
      <c r="H30" s="5">
        <v>5</v>
      </c>
      <c r="I30" s="10">
        <v>0</v>
      </c>
      <c r="J30" s="5">
        <v>0</v>
      </c>
      <c r="K30" s="5">
        <v>0</v>
      </c>
      <c r="L30" s="5">
        <v>0</v>
      </c>
      <c r="M30" s="6">
        <f>SUM(E30:L30)</f>
        <v>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ca="1">IF(D30=3,N30,O30)</f>
        <v>0</v>
      </c>
      <c r="Q30" s="6" cm="1">
        <f t="array" ref="Q30">IFERROR(SUM(LARGE(E30:L30,{1,2,3,4})),0)</f>
        <v>5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55000000000000004">
      <c r="A31" s="17">
        <v>29</v>
      </c>
      <c r="B31" s="11" t="s">
        <v>57</v>
      </c>
      <c r="C31" s="5" t="s">
        <v>9</v>
      </c>
      <c r="D31" s="5">
        <v>3</v>
      </c>
      <c r="E31" s="5">
        <f>IFERROR(VLOOKUP(Table_2[[#This Row],[L3 Event1]],Table16[#All],2,FALSE),0)</f>
        <v>0</v>
      </c>
      <c r="F31" s="5">
        <f>IFERROR(VLOOKUP(Table_2[[#This Row],[L3 Event2]],Table16[#All],2,FALSE),0)</f>
        <v>0</v>
      </c>
      <c r="G31" s="5">
        <f>IFERROR(VLOOKUP(Table_2[[#This Row],[L3 Event3]],Table16[#All],2,FALSE),0)</f>
        <v>0</v>
      </c>
      <c r="H31" s="5">
        <v>5</v>
      </c>
      <c r="I31" s="14">
        <v>0</v>
      </c>
      <c r="J31" s="2">
        <v>0</v>
      </c>
      <c r="K31" s="2">
        <v>0</v>
      </c>
      <c r="L31" s="2">
        <v>0</v>
      </c>
      <c r="M31" s="6">
        <f>SUM(E31:L31)</f>
        <v>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ca="1">IF(D31=3,N31,O31)</f>
        <v>0</v>
      </c>
      <c r="Q31" s="6" cm="1">
        <f t="array" ref="Q31">IFERROR(SUM(LARGE(E31:L31,{1,2,3,4})),0)</f>
        <v>5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  <c r="AC31" s="8"/>
    </row>
    <row r="32" spans="1:29" ht="18.75" customHeight="1" x14ac:dyDescent="0.55000000000000004">
      <c r="A32" s="17">
        <v>30</v>
      </c>
      <c r="B32" s="18" t="s">
        <v>58</v>
      </c>
      <c r="C32" s="5" t="s">
        <v>9</v>
      </c>
      <c r="D32" s="5">
        <v>3</v>
      </c>
      <c r="E32" s="5">
        <f>IFERROR(VLOOKUP(Table_2[[#This Row],[L3 Event1]],Table16[#All],2,FALSE),0)</f>
        <v>0</v>
      </c>
      <c r="F32" s="5">
        <f>IFERROR(VLOOKUP(Table_2[[#This Row],[L3 Event2]],Table16[#All],2,FALSE),0)</f>
        <v>0</v>
      </c>
      <c r="G32" s="5">
        <f>IFERROR(VLOOKUP(Table_2[[#This Row],[L3 Event3]],Table16[#All],2,FALSE),0)</f>
        <v>0</v>
      </c>
      <c r="H32" s="5">
        <v>0</v>
      </c>
      <c r="I32" s="14">
        <v>5</v>
      </c>
      <c r="J32" s="2">
        <v>0</v>
      </c>
      <c r="K32" s="2">
        <v>0</v>
      </c>
      <c r="L32" s="2">
        <v>0</v>
      </c>
      <c r="M32" s="6">
        <f>SUM(E32:L32)</f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ca="1">IF(D32=3,N32,O32)</f>
        <v>0</v>
      </c>
      <c r="Q32" s="6" cm="1">
        <f t="array" ref="Q32">IFERROR(SUM(LARGE(E32:L32,{1,2,3,4})),0)</f>
        <v>5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  <c r="AC32" s="8"/>
    </row>
    <row r="33" spans="1:29" ht="18.75" customHeight="1" x14ac:dyDescent="0.55000000000000004">
      <c r="A33" s="17">
        <v>31</v>
      </c>
      <c r="B33" s="16" t="s">
        <v>59</v>
      </c>
      <c r="C33" s="5" t="s">
        <v>9</v>
      </c>
      <c r="D33" s="5">
        <v>3</v>
      </c>
      <c r="E33" s="5">
        <f>IFERROR(VLOOKUP(Table_2[[#This Row],[L3 Event1]],Table16[#All],2,FALSE),0)</f>
        <v>0</v>
      </c>
      <c r="F33" s="5">
        <f>IFERROR(VLOOKUP(Table_2[[#This Row],[L3 Event2]],Table16[#All],2,FALSE),0)</f>
        <v>0</v>
      </c>
      <c r="G33" s="5">
        <f>IFERROR(VLOOKUP(Table_2[[#This Row],[L3 Event3]],Table16[#All],2,FALSE),0)</f>
        <v>0</v>
      </c>
      <c r="H33" s="5">
        <v>0</v>
      </c>
      <c r="I33" s="14">
        <v>5</v>
      </c>
      <c r="J33" s="2">
        <v>0</v>
      </c>
      <c r="K33" s="2">
        <v>0</v>
      </c>
      <c r="L33" s="2">
        <v>0</v>
      </c>
      <c r="M33" s="6">
        <f>SUM(E33:L33)</f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ca="1">IF(D33=3,N33,O33)</f>
        <v>0</v>
      </c>
      <c r="Q33" s="6" cm="1">
        <f t="array" ref="Q33">IFERROR(SUM(LARGE(E33:L33,{1,2,3,4})),0)</f>
        <v>5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  <c r="AC33" s="8"/>
    </row>
    <row r="34" spans="1:29" ht="18.75" customHeight="1" x14ac:dyDescent="0.55000000000000004">
      <c r="A34" s="17">
        <v>32</v>
      </c>
      <c r="B34" s="16" t="s">
        <v>60</v>
      </c>
      <c r="C34" s="5" t="s">
        <v>9</v>
      </c>
      <c r="D34" s="5">
        <v>3</v>
      </c>
      <c r="E34" s="5">
        <f>IFERROR(VLOOKUP(Table_2[[#This Row],[L3 Event1]],Table16[#All],2,FALSE),0)</f>
        <v>0</v>
      </c>
      <c r="F34" s="5">
        <f>IFERROR(VLOOKUP(Table_2[[#This Row],[L3 Event2]],Table16[#All],2,FALSE),0)</f>
        <v>0</v>
      </c>
      <c r="G34" s="5">
        <f>IFERROR(VLOOKUP(Table_2[[#This Row],[L3 Event3]],Table16[#All],2,FALSE),0)</f>
        <v>0</v>
      </c>
      <c r="H34" s="5">
        <v>0</v>
      </c>
      <c r="I34" s="14">
        <v>0</v>
      </c>
      <c r="J34" s="2">
        <v>5</v>
      </c>
      <c r="K34" s="2">
        <v>0</v>
      </c>
      <c r="L34" s="2">
        <v>0</v>
      </c>
      <c r="M34" s="6">
        <f>SUM(E34:L34)</f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ca="1">IF(D34=3,N34,O34)</f>
        <v>0</v>
      </c>
      <c r="Q34" s="6" cm="1">
        <f t="array" ref="Q34">IFERROR(SUM(LARGE(E34:L34,{1,2,3,4})),0)</f>
        <v>5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  <c r="AC34" s="8"/>
    </row>
    <row r="35" spans="1:29" ht="18.75" customHeight="1" x14ac:dyDescent="0.55000000000000004">
      <c r="A35" s="17">
        <v>33</v>
      </c>
      <c r="B35" s="68" t="s">
        <v>273</v>
      </c>
      <c r="C35" s="5" t="s">
        <v>9</v>
      </c>
      <c r="D35" s="5">
        <v>3</v>
      </c>
      <c r="E35" s="5">
        <f>IFERROR(VLOOKUP(Table_2[[#This Row],[L3 Event1]],Table16[#All],2,FALSE),0)</f>
        <v>0</v>
      </c>
      <c r="F35" s="5">
        <f>IFERROR(VLOOKUP(Table_2[[#This Row],[L3 Event2]],Table16[#All],2,FALSE),0)</f>
        <v>0</v>
      </c>
      <c r="G35" s="5">
        <f>IFERROR(VLOOKUP(Table_2[[#This Row],[L3 Event3]],Table16[#All],2,FALSE),0)</f>
        <v>5</v>
      </c>
      <c r="H35" s="5">
        <v>0</v>
      </c>
      <c r="I35" s="14">
        <v>0</v>
      </c>
      <c r="J35" s="5">
        <v>0</v>
      </c>
      <c r="K35" s="2">
        <v>0</v>
      </c>
      <c r="L35" s="2">
        <v>0</v>
      </c>
      <c r="M35" s="6">
        <f>SUM(E35:L35)</f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5</v>
      </c>
      <c r="O35" s="5" cm="1">
        <f t="array" aca="1" ref="O35" ca="1">IFERROR(SUM(LARGE(OFFSET(E35,0,0,1,'points tables'!$G$2),{1,2})/2*3),(IFERROR(SUM(LARGE(OFFSET(E35,0,0,1,'points tables'!$G$2),{1})/2*3),0)))</f>
        <v>7.5</v>
      </c>
      <c r="P35" s="7">
        <f ca="1">IF(D35=3,N35,O35)</f>
        <v>5</v>
      </c>
      <c r="Q35" s="6" cm="1">
        <f t="array" ref="Q35">IFERROR(SUM(LARGE(E35:L35,{1,2,3,4})),0)</f>
        <v>5</v>
      </c>
      <c r="R35" s="44"/>
      <c r="S35" s="44"/>
      <c r="T35" s="44">
        <v>9</v>
      </c>
      <c r="U35" s="44"/>
      <c r="V35" s="44"/>
      <c r="W35" s="44"/>
      <c r="X35" s="44"/>
      <c r="Y35" s="44"/>
      <c r="Z35" s="8"/>
      <c r="AA35" s="8"/>
      <c r="AB35" s="8"/>
      <c r="AC35" s="8"/>
    </row>
    <row r="36" spans="1:29" ht="18.75" customHeight="1" x14ac:dyDescent="0.55000000000000004">
      <c r="A36" s="17">
        <v>34</v>
      </c>
      <c r="B36" s="1" t="s">
        <v>53</v>
      </c>
      <c r="C36" s="5" t="s">
        <v>9</v>
      </c>
      <c r="D36" s="5">
        <v>3</v>
      </c>
      <c r="E36" s="5">
        <f>IFERROR(VLOOKUP(Table_2[[#This Row],[L3 Event1]],Table16[#All],2,FALSE),0)</f>
        <v>0</v>
      </c>
      <c r="F36" s="5">
        <f>IFERROR(VLOOKUP(Table_2[[#This Row],[L3 Event2]],Table16[#All],2,FALSE),0)</f>
        <v>0</v>
      </c>
      <c r="G36" s="5">
        <f>IFERROR(VLOOKUP(Table_2[[#This Row],[L3 Event3]],Table16[#All],2,FALSE),0)</f>
        <v>0</v>
      </c>
      <c r="H36" s="5">
        <v>0</v>
      </c>
      <c r="I36" s="14">
        <v>0</v>
      </c>
      <c r="J36" s="2">
        <v>0</v>
      </c>
      <c r="K36" s="2">
        <v>0</v>
      </c>
      <c r="L36" s="2">
        <v>0</v>
      </c>
      <c r="M36" s="6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ca="1">IF(D36=3,N36,O36)</f>
        <v>0</v>
      </c>
      <c r="Q36" s="6" cm="1">
        <f t="array" ref="Q36">IFERROR(SUM(LARGE(E36:L36,{1,2,3,4})),0)</f>
        <v>0</v>
      </c>
      <c r="R36" s="44"/>
      <c r="S36" s="44"/>
      <c r="T36" s="44"/>
      <c r="U36" s="44"/>
      <c r="V36" s="44"/>
      <c r="W36" s="44"/>
      <c r="X36" s="44"/>
      <c r="Y36" s="44"/>
      <c r="Z36" s="8"/>
      <c r="AA36" s="8"/>
      <c r="AB36" s="8"/>
      <c r="AC36" s="8"/>
    </row>
    <row r="37" spans="1:29" ht="18.75" customHeight="1" x14ac:dyDescent="0.55000000000000004">
      <c r="A37" s="17">
        <v>35</v>
      </c>
      <c r="B37" s="8" t="s">
        <v>54</v>
      </c>
      <c r="C37" s="5" t="s">
        <v>9</v>
      </c>
      <c r="D37" s="5">
        <v>3</v>
      </c>
      <c r="E37" s="5">
        <f>IFERROR(VLOOKUP(Table_2[[#This Row],[L3 Event1]],Table16[#All],2,FALSE),0)</f>
        <v>0</v>
      </c>
      <c r="F37" s="5">
        <f>IFERROR(VLOOKUP(Table_2[[#This Row],[L3 Event2]],Table16[#All],2,FALSE),0)</f>
        <v>0</v>
      </c>
      <c r="G37" s="5">
        <f>IFERROR(VLOOKUP(Table_2[[#This Row],[L3 Event3]],Table16[#All],2,FALSE),0)</f>
        <v>0</v>
      </c>
      <c r="H37" s="5">
        <v>0</v>
      </c>
      <c r="I37" s="14">
        <v>0</v>
      </c>
      <c r="J37" s="2">
        <v>0</v>
      </c>
      <c r="K37" s="2">
        <v>0</v>
      </c>
      <c r="L37" s="2">
        <v>0</v>
      </c>
      <c r="M37" s="6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ca="1">IF(D37=3,N37,O37)</f>
        <v>0</v>
      </c>
      <c r="Q37" s="6" cm="1">
        <f t="array" ref="Q37">IFERROR(SUM(LARGE(E37:L37,{1,2,3,4})),0)</f>
        <v>0</v>
      </c>
      <c r="R37" s="44"/>
      <c r="S37" s="44"/>
      <c r="T37" s="44"/>
      <c r="U37" s="44"/>
      <c r="V37" s="44"/>
      <c r="W37" s="44"/>
      <c r="X37" s="44"/>
      <c r="Y37" s="44"/>
      <c r="Z37" s="8"/>
      <c r="AA37" s="8"/>
      <c r="AB37" s="8"/>
      <c r="AC37" s="8"/>
    </row>
    <row r="38" spans="1:29" ht="18.75" customHeight="1" x14ac:dyDescent="0.55000000000000004">
      <c r="A38" s="17">
        <v>36</v>
      </c>
      <c r="B38" s="8"/>
      <c r="C38" s="5" t="s">
        <v>9</v>
      </c>
      <c r="D38" s="5">
        <v>3</v>
      </c>
      <c r="E38" s="5">
        <f>IFERROR(VLOOKUP(Table_2[[#This Row],[L3 Event1]],Table16[#All],2,FALSE),0)</f>
        <v>0</v>
      </c>
      <c r="F38" s="5">
        <f>IFERROR(VLOOKUP(Table_2[[#This Row],[L3 Event2]],Table16[#All],2,FALSE),0)</f>
        <v>0</v>
      </c>
      <c r="G38" s="5">
        <f>IFERROR(VLOOKUP(Table_2[[#This Row],[L3 Event3]],Table16[#All],2,FALSE),0)</f>
        <v>0</v>
      </c>
      <c r="H38" s="5">
        <v>0</v>
      </c>
      <c r="I38" s="14">
        <v>0</v>
      </c>
      <c r="J38" s="2">
        <v>0</v>
      </c>
      <c r="K38" s="2">
        <v>0</v>
      </c>
      <c r="L38" s="2">
        <v>0</v>
      </c>
      <c r="M38" s="6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ca="1">IF(D38=3,N38,O38)</f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8"/>
      <c r="AA38" s="8"/>
      <c r="AB38" s="8"/>
      <c r="AC38" s="8"/>
    </row>
    <row r="39" spans="1:29" ht="18.75" customHeight="1" x14ac:dyDescent="0.55000000000000004">
      <c r="A39" s="17">
        <v>37</v>
      </c>
      <c r="B39" s="8"/>
      <c r="C39" s="5" t="s">
        <v>9</v>
      </c>
      <c r="D39" s="5">
        <v>3</v>
      </c>
      <c r="E39" s="5">
        <f>IFERROR(VLOOKUP(Table_2[[#This Row],[L3 Event1]],Table16[#All],2,FALSE),0)</f>
        <v>0</v>
      </c>
      <c r="F39" s="5">
        <f>IFERROR(VLOOKUP(Table_2[[#This Row],[L3 Event2]],Table16[#All],2,FALSE),0)</f>
        <v>0</v>
      </c>
      <c r="G39" s="5">
        <f>IFERROR(VLOOKUP(Table_2[[#This Row],[L3 Event3]],Table16[#All],2,FALSE),0)</f>
        <v>0</v>
      </c>
      <c r="H39" s="5">
        <v>0</v>
      </c>
      <c r="I39" s="14">
        <v>0</v>
      </c>
      <c r="J39" s="2">
        <v>0</v>
      </c>
      <c r="K39" s="2">
        <v>0</v>
      </c>
      <c r="L39" s="2">
        <v>0</v>
      </c>
      <c r="M39" s="6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ca="1">IF(D39=3,N39,O39)</f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8"/>
      <c r="AA39" s="8"/>
      <c r="AB39" s="8"/>
      <c r="AC39" s="8"/>
    </row>
    <row r="40" spans="1:29" ht="18.75" customHeight="1" x14ac:dyDescent="0.55000000000000004">
      <c r="A40" s="17">
        <v>38</v>
      </c>
      <c r="B40" s="8"/>
      <c r="C40" s="5" t="s">
        <v>9</v>
      </c>
      <c r="D40" s="5">
        <v>3</v>
      </c>
      <c r="E40" s="5">
        <f>IFERROR(VLOOKUP(Table_2[[#This Row],[L3 Event1]],Table16[#All],2,FALSE),0)</f>
        <v>0</v>
      </c>
      <c r="F40" s="5">
        <f>IFERROR(VLOOKUP(Table_2[[#This Row],[L3 Event2]],Table16[#All],2,FALSE),0)</f>
        <v>0</v>
      </c>
      <c r="G40" s="5">
        <f>IFERROR(VLOOKUP(Table_2[[#This Row],[L3 Event3]],Table16[#All],2,FALSE),0)</f>
        <v>0</v>
      </c>
      <c r="H40" s="5">
        <v>0</v>
      </c>
      <c r="I40" s="14">
        <v>0</v>
      </c>
      <c r="J40" s="2">
        <v>0</v>
      </c>
      <c r="K40" s="2">
        <v>0</v>
      </c>
      <c r="L40" s="2">
        <v>0</v>
      </c>
      <c r="M40" s="6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ca="1">IF(D40=3,N40,O40)</f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8"/>
      <c r="AA40" s="8"/>
      <c r="AB40" s="8"/>
      <c r="AC40" s="8"/>
    </row>
    <row r="41" spans="1:29" ht="18.75" customHeight="1" x14ac:dyDescent="0.55000000000000004">
      <c r="A41" s="17">
        <v>39</v>
      </c>
      <c r="B41" s="8"/>
      <c r="C41" s="5" t="s">
        <v>9</v>
      </c>
      <c r="D41" s="5">
        <v>3</v>
      </c>
      <c r="E41" s="5">
        <f>IFERROR(VLOOKUP(Table_2[[#This Row],[L3 Event1]],Table16[#All],2,FALSE),0)</f>
        <v>0</v>
      </c>
      <c r="F41" s="5">
        <f>IFERROR(VLOOKUP(Table_2[[#This Row],[L3 Event2]],Table16[#All],2,FALSE),0)</f>
        <v>0</v>
      </c>
      <c r="G41" s="5">
        <f>IFERROR(VLOOKUP(Table_2[[#This Row],[L3 Event3]],Table16[#All],2,FALSE),0)</f>
        <v>0</v>
      </c>
      <c r="H41" s="5">
        <v>0</v>
      </c>
      <c r="I41" s="14">
        <v>0</v>
      </c>
      <c r="J41" s="2">
        <v>0</v>
      </c>
      <c r="K41" s="2">
        <v>0</v>
      </c>
      <c r="L41" s="2">
        <v>0</v>
      </c>
      <c r="M41" s="6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ca="1">IF(D41=3,N41,O41)</f>
        <v>0</v>
      </c>
      <c r="Q41" s="6" cm="1">
        <f t="array" ref="Q41">IFERROR(SUM(LARGE(E41:L41,{1,2,3,4})),0)</f>
        <v>0</v>
      </c>
      <c r="R41" s="44"/>
      <c r="S41" s="44"/>
      <c r="T41" s="44"/>
      <c r="U41" s="44"/>
      <c r="V41" s="44"/>
      <c r="W41" s="44"/>
      <c r="X41" s="44"/>
      <c r="Y41" s="44"/>
      <c r="Z41" s="8"/>
      <c r="AA41" s="8"/>
      <c r="AB41" s="8"/>
      <c r="AC41" s="8"/>
    </row>
    <row r="42" spans="1:29" ht="18.75" customHeight="1" x14ac:dyDescent="0.55000000000000004">
      <c r="A42" s="8"/>
      <c r="B42" s="12" t="s">
        <v>26</v>
      </c>
      <c r="C42" s="10" t="s">
        <v>27</v>
      </c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8"/>
      <c r="Q42" s="8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8"/>
      <c r="B43" s="19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8"/>
      <c r="B44" s="19" t="s">
        <v>61</v>
      </c>
      <c r="C44" s="5" t="s">
        <v>29</v>
      </c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8"/>
      <c r="B45" s="19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8"/>
      <c r="B46" s="19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8"/>
      <c r="B47" s="9"/>
      <c r="C47" s="5"/>
      <c r="D47" s="5"/>
      <c r="E47" s="5"/>
      <c r="F47" s="5"/>
      <c r="G47" s="5"/>
      <c r="H47" s="5"/>
      <c r="I47" s="2"/>
      <c r="J47" s="2"/>
      <c r="K47" s="2"/>
      <c r="L47" s="5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2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8"/>
      <c r="B49" s="19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8"/>
      <c r="B50" s="19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8"/>
      <c r="B51" s="19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8"/>
      <c r="B52" s="19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8"/>
      <c r="B53" s="19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8"/>
      <c r="B54" s="19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8"/>
      <c r="B55" s="19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8"/>
      <c r="B56" s="19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8"/>
      <c r="B57" s="19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8"/>
      <c r="B58" s="19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8"/>
      <c r="B59" s="19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8"/>
      <c r="B60" s="19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8"/>
      <c r="B61" s="19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8"/>
      <c r="B62" s="19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8"/>
      <c r="B63" s="19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8"/>
      <c r="B64" s="19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8"/>
      <c r="B65" s="19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8"/>
      <c r="B66" s="19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8"/>
      <c r="B67" s="19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8"/>
      <c r="B68" s="19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8"/>
      <c r="B69" s="19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8"/>
      <c r="B70" s="19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8"/>
      <c r="B71" s="19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8"/>
      <c r="B72" s="19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8"/>
      <c r="B73" s="19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8"/>
      <c r="B74" s="19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8"/>
      <c r="B75" s="19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8"/>
      <c r="B76" s="19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8"/>
      <c r="B77" s="19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8"/>
      <c r="B78" s="19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8"/>
      <c r="B79" s="19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8"/>
      <c r="B80" s="19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8"/>
      <c r="B81" s="19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8"/>
      <c r="B82" s="19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8"/>
      <c r="B83" s="19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8"/>
      <c r="B84" s="19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8"/>
      <c r="B85" s="19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8"/>
      <c r="B86" s="19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8"/>
      <c r="B87" s="19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8"/>
      <c r="B88" s="19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8"/>
      <c r="B89" s="19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8"/>
      <c r="B90" s="19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8"/>
      <c r="B91" s="19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8"/>
      <c r="B92" s="19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8"/>
      <c r="B93" s="19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8"/>
      <c r="B94" s="19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8"/>
      <c r="B95" s="19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8"/>
      <c r="B96" s="19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8"/>
      <c r="B97" s="19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8"/>
      <c r="B98" s="19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8"/>
      <c r="B99" s="19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8"/>
      <c r="B100" s="19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8"/>
      <c r="B101" s="19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8"/>
      <c r="B102" s="19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8"/>
      <c r="B103" s="19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8"/>
      <c r="B104" s="19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8"/>
      <c r="B105" s="19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8"/>
      <c r="B106" s="19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8"/>
      <c r="B107" s="19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8"/>
      <c r="B108" s="19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8"/>
      <c r="B109" s="19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8"/>
      <c r="B110" s="19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8"/>
      <c r="B111" s="19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8"/>
      <c r="B112" s="19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8"/>
      <c r="B113" s="19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8"/>
      <c r="B114" s="19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8"/>
      <c r="B115" s="19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8"/>
      <c r="B116" s="19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8"/>
      <c r="B117" s="19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8"/>
      <c r="B118" s="19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8"/>
      <c r="B119" s="19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8"/>
      <c r="B120" s="19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8"/>
      <c r="B121" s="19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8"/>
      <c r="B122" s="19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8"/>
      <c r="B123" s="19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8"/>
      <c r="B124" s="19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8"/>
      <c r="B125" s="19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8"/>
      <c r="B126" s="19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8"/>
      <c r="B127" s="19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8"/>
      <c r="B128" s="19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8"/>
      <c r="B129" s="19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8"/>
      <c r="B130" s="19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8"/>
      <c r="B131" s="19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8"/>
      <c r="B132" s="19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8"/>
      <c r="B133" s="19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8"/>
      <c r="B134" s="19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8"/>
      <c r="B135" s="19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8"/>
      <c r="B136" s="19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8"/>
      <c r="B137" s="19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8"/>
      <c r="B138" s="19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8"/>
      <c r="B139" s="19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8"/>
      <c r="B140" s="19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8"/>
      <c r="B141" s="19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8"/>
      <c r="B142" s="19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8"/>
      <c r="B143" s="19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8"/>
      <c r="B144" s="19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8"/>
      <c r="B145" s="19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8"/>
      <c r="B146" s="19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8"/>
      <c r="B147" s="19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8"/>
      <c r="B148" s="19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8"/>
      <c r="B149" s="19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8"/>
      <c r="B150" s="19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8"/>
      <c r="B151" s="19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8"/>
      <c r="B152" s="19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8"/>
      <c r="B153" s="19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8"/>
      <c r="B154" s="19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8"/>
      <c r="B155" s="19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8"/>
      <c r="B156" s="19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8"/>
      <c r="B157" s="19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8"/>
      <c r="B158" s="19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8"/>
      <c r="B159" s="19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8"/>
      <c r="B160" s="19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8"/>
      <c r="B161" s="19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8"/>
      <c r="B162" s="19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8"/>
      <c r="B163" s="19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8"/>
      <c r="B164" s="19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8"/>
      <c r="B165" s="19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8"/>
      <c r="B166" s="19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8"/>
      <c r="B167" s="19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8"/>
      <c r="B168" s="19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8"/>
      <c r="B169" s="19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8"/>
      <c r="B170" s="19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8"/>
      <c r="B171" s="19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8"/>
      <c r="B172" s="19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8"/>
      <c r="B173" s="19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8"/>
      <c r="B174" s="19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8"/>
      <c r="B175" s="19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8"/>
      <c r="B176" s="19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8"/>
      <c r="B177" s="19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8"/>
      <c r="B178" s="19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8"/>
      <c r="B179" s="19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8"/>
      <c r="B180" s="19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8"/>
      <c r="B181" s="19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8"/>
      <c r="B182" s="19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8"/>
      <c r="B183" s="19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8"/>
      <c r="B184" s="19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8"/>
      <c r="B185" s="19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8"/>
      <c r="B186" s="19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8"/>
      <c r="B187" s="19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8"/>
      <c r="B188" s="19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8"/>
      <c r="B189" s="19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8"/>
      <c r="B190" s="19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8"/>
      <c r="B191" s="19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8"/>
      <c r="B192" s="19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8"/>
      <c r="B193" s="19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8"/>
      <c r="B194" s="19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8"/>
      <c r="B195" s="19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8"/>
      <c r="B196" s="19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8"/>
      <c r="B197" s="19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8"/>
      <c r="B198" s="19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8"/>
      <c r="B199" s="19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8"/>
      <c r="B200" s="19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8"/>
      <c r="B201" s="19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8"/>
      <c r="B202" s="19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8"/>
      <c r="B203" s="19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8"/>
      <c r="B204" s="19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8"/>
      <c r="B205" s="19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8"/>
      <c r="B206" s="19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8"/>
      <c r="B207" s="19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8"/>
      <c r="B208" s="19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8"/>
      <c r="B209" s="19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8"/>
      <c r="B210" s="19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8"/>
      <c r="B211" s="19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8"/>
      <c r="B212" s="19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8"/>
      <c r="B213" s="19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8"/>
      <c r="B214" s="19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8"/>
      <c r="B215" s="19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8"/>
      <c r="B216" s="19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8"/>
      <c r="B217" s="19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8"/>
      <c r="B218" s="19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8"/>
      <c r="B219" s="19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8"/>
      <c r="B220" s="19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8"/>
      <c r="B221" s="19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8"/>
      <c r="B222" s="19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8"/>
      <c r="B223" s="19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55000000000000004">
      <c r="A224" s="8"/>
      <c r="B224" s="19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55000000000000004">
      <c r="A225" s="8"/>
      <c r="B225" s="19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55000000000000004">
      <c r="A226" s="8"/>
      <c r="B226" s="19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55000000000000004">
      <c r="A227" s="8"/>
      <c r="B227" s="19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55000000000000004">
      <c r="A228" s="8"/>
      <c r="B228" s="19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55000000000000004">
      <c r="A229" s="8"/>
      <c r="B229" s="19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55000000000000004">
      <c r="A230" s="8"/>
      <c r="B230" s="19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55000000000000004">
      <c r="A231" s="8"/>
      <c r="B231" s="19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55000000000000004">
      <c r="A232" s="8"/>
      <c r="B232" s="19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55000000000000004">
      <c r="A233" s="8"/>
      <c r="B233" s="19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55000000000000004">
      <c r="A234" s="8"/>
      <c r="B234" s="19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55000000000000004">
      <c r="A235" s="8"/>
      <c r="B235" s="19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55000000000000004">
      <c r="A236" s="8"/>
      <c r="B236" s="19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55000000000000004">
      <c r="A237" s="8"/>
      <c r="B237" s="19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55000000000000004">
      <c r="A238" s="8"/>
      <c r="B238" s="19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55000000000000004">
      <c r="A239" s="8"/>
      <c r="B239" s="19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55000000000000004">
      <c r="A240" s="8"/>
      <c r="B240" s="19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55000000000000004">
      <c r="A241" s="8"/>
      <c r="B241" s="19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55000000000000004">
      <c r="A242" s="8"/>
      <c r="B242" s="19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55000000000000004">
      <c r="A243" s="8"/>
      <c r="B243" s="19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55000000000000004">
      <c r="A244" s="8"/>
      <c r="B244" s="19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1"/>
  <sheetViews>
    <sheetView workbookViewId="0">
      <pane xSplit="2" ySplit="2" topLeftCell="K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4.265625" customWidth="1"/>
    <col min="4" max="4" width="12.86328125" hidden="1" customWidth="1"/>
    <col min="5" max="9" width="13.265625" customWidth="1"/>
    <col min="11" max="13" width="13.265625" customWidth="1"/>
    <col min="14" max="14" width="12.1328125" hidden="1" customWidth="1"/>
    <col min="15" max="15" width="11.265625" hidden="1" customWidth="1"/>
    <col min="16" max="16" width="20" customWidth="1"/>
    <col min="17" max="17" width="19.59765625" customWidth="1"/>
    <col min="18" max="25" width="12" customWidth="1"/>
    <col min="26" max="29" width="8.7304687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1" t="s">
        <v>62</v>
      </c>
      <c r="C3" s="5" t="s">
        <v>9</v>
      </c>
      <c r="D3" s="5">
        <v>3</v>
      </c>
      <c r="E3" s="5">
        <f>IFERROR(VLOOKUP(Table_3[[#This Row],[L3 Event1]],Table16[#All],2,FALSE),0)</f>
        <v>50</v>
      </c>
      <c r="F3" s="5">
        <f>IFERROR(VLOOKUP(Table_3[[#This Row],[L3 Event2]],Table16[#All],2,FALSE),0)</f>
        <v>0</v>
      </c>
      <c r="G3" s="5">
        <f>IFERROR(VLOOKUP(Table_3[[#This Row],[L3 Event3]],Table16[#All],2,FALSE),0)</f>
        <v>50</v>
      </c>
      <c r="H3" s="5">
        <v>140</v>
      </c>
      <c r="I3" s="2">
        <v>100</v>
      </c>
      <c r="J3" s="2">
        <v>0</v>
      </c>
      <c r="K3" s="2">
        <v>100</v>
      </c>
      <c r="L3" s="5">
        <v>175</v>
      </c>
      <c r="M3" s="6">
        <f>SUM(E3:L3)</f>
        <v>615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100</v>
      </c>
      <c r="O3" s="5" cm="1">
        <f t="array" aca="1" ref="O3" ca="1">IFERROR(SUM(LARGE(OFFSET(E3,0,0,1,'points tables'!$G$2),{1,2})/2*3),(IFERROR(SUM(LARGE(OFFSET(E3,0,0,1,'points tables'!$G$2),{1})/2*3),0)))</f>
        <v>150</v>
      </c>
      <c r="P3" s="7">
        <f ca="1">IF(D3=3,N3,O3)</f>
        <v>100</v>
      </c>
      <c r="Q3" s="6" cm="1">
        <f t="array" ref="Q3">IFERROR(SUM(LARGE(E3:L3,{1,2,3,4})),0)</f>
        <v>515</v>
      </c>
      <c r="R3" s="44">
        <v>1</v>
      </c>
      <c r="S3" s="44"/>
      <c r="T3" s="44">
        <v>1</v>
      </c>
      <c r="U3" s="44"/>
      <c r="V3" s="44"/>
      <c r="W3" s="44"/>
      <c r="X3" s="44"/>
      <c r="Y3" s="44"/>
      <c r="Z3" s="8"/>
      <c r="AA3" s="8"/>
      <c r="AB3" s="8"/>
      <c r="AC3" s="8"/>
    </row>
    <row r="4" spans="1:29" ht="18.75" customHeight="1" x14ac:dyDescent="0.55000000000000004">
      <c r="A4" s="3">
        <v>2</v>
      </c>
      <c r="B4" s="1" t="s">
        <v>69</v>
      </c>
      <c r="C4" s="5" t="s">
        <v>9</v>
      </c>
      <c r="D4" s="5">
        <v>3</v>
      </c>
      <c r="E4" s="5">
        <f>IFERROR(VLOOKUP(Table_3[[#This Row],[L3 Event1]],Table16[#All],2,FALSE),0)</f>
        <v>0</v>
      </c>
      <c r="F4" s="5">
        <f>IFERROR(VLOOKUP(Table_3[[#This Row],[L3 Event2]],Table16[#All],2,FALSE),0)</f>
        <v>0</v>
      </c>
      <c r="G4" s="5">
        <f>IFERROR(VLOOKUP(Table_3[[#This Row],[L3 Event3]],Table16[#All],2,FALSE),0)</f>
        <v>0</v>
      </c>
      <c r="H4" s="5">
        <v>50</v>
      </c>
      <c r="I4" s="2">
        <v>0</v>
      </c>
      <c r="J4" s="2">
        <v>0</v>
      </c>
      <c r="K4" s="2">
        <v>70</v>
      </c>
      <c r="L4" s="5">
        <v>125</v>
      </c>
      <c r="M4" s="6">
        <f>SUM(E4:L4)</f>
        <v>245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245</v>
      </c>
      <c r="R4" s="44"/>
      <c r="S4" s="44"/>
      <c r="T4" s="44"/>
      <c r="U4" s="44"/>
      <c r="V4" s="44"/>
      <c r="W4" s="44"/>
      <c r="X4" s="44"/>
      <c r="Y4" s="44"/>
      <c r="Z4" s="8"/>
      <c r="AA4" s="8"/>
      <c r="AB4" s="8"/>
      <c r="AC4" s="8"/>
    </row>
    <row r="5" spans="1:29" ht="18.75" customHeight="1" x14ac:dyDescent="0.55000000000000004">
      <c r="A5" s="3">
        <v>3</v>
      </c>
      <c r="B5" s="1" t="s">
        <v>63</v>
      </c>
      <c r="C5" s="5" t="s">
        <v>9</v>
      </c>
      <c r="D5" s="5">
        <v>3</v>
      </c>
      <c r="E5" s="5">
        <f>IFERROR(VLOOKUP(Table_3[[#This Row],[L3 Event1]],Table16[#All],2,FALSE),0)</f>
        <v>0</v>
      </c>
      <c r="F5" s="5">
        <f>IFERROR(VLOOKUP(Table_3[[#This Row],[L3 Event2]],Table16[#All],2,FALSE),0)</f>
        <v>0</v>
      </c>
      <c r="G5" s="5">
        <f>IFERROR(VLOOKUP(Table_3[[#This Row],[L3 Event3]],Table16[#All],2,FALSE),0)</f>
        <v>20</v>
      </c>
      <c r="H5" s="5">
        <v>100</v>
      </c>
      <c r="I5" s="2">
        <v>0</v>
      </c>
      <c r="J5" s="2">
        <v>0</v>
      </c>
      <c r="K5" s="2">
        <v>50</v>
      </c>
      <c r="L5" s="5">
        <v>65</v>
      </c>
      <c r="M5" s="6">
        <f>SUM(E5:L5)</f>
        <v>235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20</v>
      </c>
      <c r="O5" s="5" cm="1">
        <f t="array" aca="1" ref="O5" ca="1">IFERROR(SUM(LARGE(OFFSET(E5,0,0,1,'points tables'!$G$2),{1,2})/2*3),(IFERROR(SUM(LARGE(OFFSET(E5,0,0,1,'points tables'!$G$2),{1})/2*3),0)))</f>
        <v>30</v>
      </c>
      <c r="P5" s="7">
        <f ca="1">IF(D5=3,N5,O5)</f>
        <v>20</v>
      </c>
      <c r="Q5" s="6" cm="1">
        <f t="array" ref="Q5">IFERROR(SUM(LARGE(E5:L5,{1,2,3,4})),0)</f>
        <v>235</v>
      </c>
      <c r="R5" s="44"/>
      <c r="S5" s="44"/>
      <c r="T5" s="44">
        <v>4</v>
      </c>
      <c r="U5" s="44"/>
      <c r="V5" s="44"/>
      <c r="W5" s="44"/>
      <c r="X5" s="44"/>
      <c r="Y5" s="44"/>
      <c r="Z5" s="8"/>
      <c r="AA5" s="8"/>
      <c r="AB5" s="8"/>
      <c r="AC5" s="8"/>
    </row>
    <row r="6" spans="1:29" ht="18.75" customHeight="1" x14ac:dyDescent="0.55000000000000004">
      <c r="A6" s="3">
        <v>4</v>
      </c>
      <c r="B6" s="1" t="s">
        <v>70</v>
      </c>
      <c r="C6" s="5" t="s">
        <v>9</v>
      </c>
      <c r="D6" s="5">
        <v>3</v>
      </c>
      <c r="E6" s="5">
        <f>IFERROR(VLOOKUP(Table_3[[#This Row],[L3 Event1]],Table16[#All],2,FALSE),0)</f>
        <v>0</v>
      </c>
      <c r="F6" s="5">
        <f>IFERROR(VLOOKUP(Table_3[[#This Row],[L3 Event2]],Table16[#All],2,FALSE),0)</f>
        <v>0</v>
      </c>
      <c r="G6" s="5">
        <f>IFERROR(VLOOKUP(Table_3[[#This Row],[L3 Event3]],Table16[#All],2,FALSE),0)</f>
        <v>25</v>
      </c>
      <c r="H6" s="5">
        <v>70</v>
      </c>
      <c r="I6" s="2">
        <v>0</v>
      </c>
      <c r="J6" s="2">
        <v>0</v>
      </c>
      <c r="K6" s="2">
        <v>45</v>
      </c>
      <c r="L6" s="5">
        <v>90</v>
      </c>
      <c r="M6" s="6">
        <f>SUM(E6:L6)</f>
        <v>230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25</v>
      </c>
      <c r="O6" s="5" cm="1">
        <f t="array" aca="1" ref="O6" ca="1">IFERROR(SUM(LARGE(OFFSET(E6,0,0,1,'points tables'!$G$2),{1,2})/2*3),(IFERROR(SUM(LARGE(OFFSET(E6,0,0,1,'points tables'!$G$2),{1})/2*3),0)))</f>
        <v>37.5</v>
      </c>
      <c r="P6" s="7">
        <f ca="1">IF(D6=3,N6,O6)</f>
        <v>25</v>
      </c>
      <c r="Q6" s="6" cm="1">
        <f t="array" ref="Q6">IFERROR(SUM(LARGE(E6:L6,{1,2,3,4})),0)</f>
        <v>230</v>
      </c>
      <c r="R6" s="44"/>
      <c r="S6" s="44"/>
      <c r="T6" s="44">
        <v>3</v>
      </c>
      <c r="U6" s="44"/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55000000000000004">
      <c r="A7" s="3">
        <v>5</v>
      </c>
      <c r="B7" s="8" t="s">
        <v>65</v>
      </c>
      <c r="C7" s="5" t="s">
        <v>9</v>
      </c>
      <c r="D7" s="5">
        <v>3</v>
      </c>
      <c r="E7" s="5">
        <f>IFERROR(VLOOKUP(Table_3[[#This Row],[L3 Event1]],Table16[#All],2,FALSE),0)</f>
        <v>0</v>
      </c>
      <c r="F7" s="5">
        <f>IFERROR(VLOOKUP(Table_3[[#This Row],[L3 Event2]],Table16[#All],2,FALSE),0)</f>
        <v>0</v>
      </c>
      <c r="G7" s="5">
        <f>IFERROR(VLOOKUP(Table_3[[#This Row],[L3 Event3]],Table16[#All],2,FALSE),0)</f>
        <v>0</v>
      </c>
      <c r="H7" s="5">
        <v>0</v>
      </c>
      <c r="I7" s="2">
        <v>0</v>
      </c>
      <c r="J7" s="2">
        <v>140</v>
      </c>
      <c r="K7" s="2">
        <v>0</v>
      </c>
      <c r="L7" s="5">
        <v>0</v>
      </c>
      <c r="M7" s="6">
        <f>SUM(E7:L7)</f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140</v>
      </c>
      <c r="R7" s="44"/>
      <c r="S7" s="44"/>
      <c r="T7" s="44"/>
      <c r="U7" s="44"/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55000000000000004">
      <c r="A8" s="3">
        <v>6</v>
      </c>
      <c r="B8" s="1" t="s">
        <v>66</v>
      </c>
      <c r="C8" s="5" t="s">
        <v>9</v>
      </c>
      <c r="D8" s="5">
        <v>3</v>
      </c>
      <c r="E8" s="5">
        <f>IFERROR(VLOOKUP(Table_3[[#This Row],[L3 Event1]],Table16[#All],2,FALSE),0)</f>
        <v>0</v>
      </c>
      <c r="F8" s="5">
        <f>IFERROR(VLOOKUP(Table_3[[#This Row],[L3 Event2]],Table16[#All],2,FALSE),0)</f>
        <v>0</v>
      </c>
      <c r="G8" s="5">
        <f>IFERROR(VLOOKUP(Table_3[[#This Row],[L3 Event3]],Table16[#All],2,FALSE),0)</f>
        <v>0</v>
      </c>
      <c r="H8" s="5">
        <v>0</v>
      </c>
      <c r="I8" s="2">
        <v>140</v>
      </c>
      <c r="J8" s="2">
        <v>0</v>
      </c>
      <c r="K8" s="2">
        <v>0</v>
      </c>
      <c r="L8" s="5">
        <v>0</v>
      </c>
      <c r="M8" s="6">
        <f>SUM(E8:L8)</f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ca="1">IF(D8=3,N8,O8)</f>
        <v>0</v>
      </c>
      <c r="Q8" s="6" cm="1">
        <f t="array" ref="Q8">IFERROR(SUM(LARGE(E8:L8,{1,2,3,4})),0)</f>
        <v>140</v>
      </c>
      <c r="R8" s="44"/>
      <c r="S8" s="44"/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55000000000000004">
      <c r="A9" s="3">
        <v>7</v>
      </c>
      <c r="B9" s="11" t="s">
        <v>67</v>
      </c>
      <c r="C9" s="5" t="s">
        <v>9</v>
      </c>
      <c r="D9" s="5">
        <v>3</v>
      </c>
      <c r="E9" s="5">
        <f>IFERROR(VLOOKUP(Table_3[[#This Row],[L3 Event1]],Table16[#All],2,FALSE),0)</f>
        <v>0</v>
      </c>
      <c r="F9" s="5">
        <f>IFERROR(VLOOKUP(Table_3[[#This Row],[L3 Event2]],Table16[#All],2,FALSE),0)</f>
        <v>0</v>
      </c>
      <c r="G9" s="5">
        <f>IFERROR(VLOOKUP(Table_3[[#This Row],[L3 Event3]],Table16[#All],2,FALSE),0)</f>
        <v>0</v>
      </c>
      <c r="H9" s="5">
        <v>0</v>
      </c>
      <c r="I9" s="2">
        <v>0</v>
      </c>
      <c r="J9" s="2">
        <v>0</v>
      </c>
      <c r="K9" s="2">
        <v>140</v>
      </c>
      <c r="L9" s="5">
        <v>0</v>
      </c>
      <c r="M9" s="6">
        <f>SUM(E9:L9)</f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ca="1">IF(D9=3,N9,O9)</f>
        <v>0</v>
      </c>
      <c r="Q9" s="6" cm="1">
        <f t="array" ref="Q9">IFERROR(SUM(LARGE(E9:L9,{1,2,3,4})),0)</f>
        <v>140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55000000000000004">
      <c r="A10" s="3">
        <v>8</v>
      </c>
      <c r="B10" s="8" t="s">
        <v>71</v>
      </c>
      <c r="C10" s="5" t="s">
        <v>9</v>
      </c>
      <c r="D10" s="5">
        <v>3</v>
      </c>
      <c r="E10" s="5">
        <f>IFERROR(VLOOKUP(Table_3[[#This Row],[L3 Event1]],Table16[#All],2,FALSE),0)</f>
        <v>0</v>
      </c>
      <c r="F10" s="5">
        <f>IFERROR(VLOOKUP(Table_3[[#This Row],[L3 Event2]],Table16[#All],2,FALSE),0)</f>
        <v>0</v>
      </c>
      <c r="G10" s="5">
        <f>IFERROR(VLOOKUP(Table_3[[#This Row],[L3 Event3]],Table16[#All],2,FALSE),0)</f>
        <v>35</v>
      </c>
      <c r="H10" s="5">
        <v>45</v>
      </c>
      <c r="I10" s="2">
        <v>0</v>
      </c>
      <c r="J10" s="2">
        <v>0</v>
      </c>
      <c r="K10" s="2">
        <v>0</v>
      </c>
      <c r="L10" s="5">
        <v>60</v>
      </c>
      <c r="M10" s="6">
        <f>SUM(E10:L10)</f>
        <v>140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35</v>
      </c>
      <c r="O10" s="5" cm="1">
        <f t="array" aca="1" ref="O10" ca="1">IFERROR(SUM(LARGE(OFFSET(E10,0,0,1,'points tables'!$G$2),{1,2})/2*3),(IFERROR(SUM(LARGE(OFFSET(E10,0,0,1,'points tables'!$G$2),{1})/2*3),0)))</f>
        <v>52.5</v>
      </c>
      <c r="P10" s="7">
        <f ca="1">IF(D10=3,N10,O10)</f>
        <v>35</v>
      </c>
      <c r="Q10" s="6" cm="1">
        <f t="array" ref="Q10">IFERROR(SUM(LARGE(E10:L10,{1,2,3,4})),0)</f>
        <v>140</v>
      </c>
      <c r="R10" s="44"/>
      <c r="S10" s="44"/>
      <c r="T10" s="44">
        <v>2</v>
      </c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55000000000000004">
      <c r="A11" s="3">
        <v>9</v>
      </c>
      <c r="B11" s="57" t="s">
        <v>265</v>
      </c>
      <c r="C11" s="5" t="s">
        <v>9</v>
      </c>
      <c r="D11" s="5">
        <v>3</v>
      </c>
      <c r="E11" s="5">
        <f>IFERROR(VLOOKUP(Table_3[[#This Row],[L3 Event1]],Table16[#All],2,FALSE),0)</f>
        <v>0</v>
      </c>
      <c r="F11" s="5">
        <f>IFERROR(VLOOKUP(Table_3[[#This Row],[L3 Event2]],Table16[#All],2,FALSE),0)</f>
        <v>50</v>
      </c>
      <c r="G11" s="5">
        <f>IFERROR(VLOOKUP(Table_3[[#This Row],[L3 Event3]],Table16[#All],2,FALSE),0)</f>
        <v>0</v>
      </c>
      <c r="H11" s="5">
        <v>0</v>
      </c>
      <c r="I11" s="2">
        <v>0</v>
      </c>
      <c r="J11" s="2">
        <v>0</v>
      </c>
      <c r="K11" s="2">
        <v>0</v>
      </c>
      <c r="L11" s="2">
        <v>0</v>
      </c>
      <c r="M11" s="6">
        <f>SUM(E11:L11)</f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7">
        <f ca="1">IF(D11=3,N11,O11)</f>
        <v>50</v>
      </c>
      <c r="Q11" s="6" cm="1">
        <f t="array" ref="Q11">IFERROR(SUM(LARGE(E11:L11,{1,2,3,4})),0)</f>
        <v>50</v>
      </c>
      <c r="R11" s="44"/>
      <c r="S11" s="44">
        <v>1</v>
      </c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55000000000000004">
      <c r="A12" s="3">
        <v>10</v>
      </c>
      <c r="B12" s="1" t="s">
        <v>73</v>
      </c>
      <c r="C12" s="5" t="s">
        <v>9</v>
      </c>
      <c r="D12" s="5">
        <v>3</v>
      </c>
      <c r="E12" s="5">
        <f>IFERROR(VLOOKUP(Table_3[[#This Row],[L3 Event1]],Table16[#All],2,FALSE),0)</f>
        <v>0</v>
      </c>
      <c r="F12" s="5">
        <f>IFERROR(VLOOKUP(Table_3[[#This Row],[L3 Event2]],Table16[#All],2,FALSE),0)</f>
        <v>0</v>
      </c>
      <c r="G12" s="5">
        <f>IFERROR(VLOOKUP(Table_3[[#This Row],[L3 Event3]],Table16[#All],2,FALSE),0)</f>
        <v>0</v>
      </c>
      <c r="H12" s="5">
        <v>35</v>
      </c>
      <c r="I12" s="2">
        <v>0</v>
      </c>
      <c r="J12" s="2">
        <v>0</v>
      </c>
      <c r="K12" s="2">
        <v>0</v>
      </c>
      <c r="L12" s="2">
        <v>0</v>
      </c>
      <c r="M12" s="6">
        <f>SUM(E12:L12)</f>
        <v>35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ca="1">IF(D12=3,N12,O12)</f>
        <v>0</v>
      </c>
      <c r="Q12" s="6" cm="1">
        <f t="array" ref="Q12">IFERROR(SUM(LARGE(E12:L12,{1,2,3,4})),0)</f>
        <v>35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55000000000000004">
      <c r="A13" s="3">
        <v>11</v>
      </c>
      <c r="B13" s="1" t="s">
        <v>72</v>
      </c>
      <c r="C13" s="5" t="s">
        <v>9</v>
      </c>
      <c r="D13" s="5">
        <v>3</v>
      </c>
      <c r="E13" s="5">
        <f>IFERROR(VLOOKUP(Table_3[[#This Row],[L3 Event1]],Table16[#All],2,FALSE),0)</f>
        <v>35</v>
      </c>
      <c r="F13" s="5">
        <f>IFERROR(VLOOKUP(Table_3[[#This Row],[L3 Event2]],Table16[#All],2,FALSE),0)</f>
        <v>0</v>
      </c>
      <c r="G13" s="5">
        <f>IFERROR(VLOOKUP(Table_3[[#This Row],[L3 Event3]],Table16[#All],2,FALSE),0)</f>
        <v>0</v>
      </c>
      <c r="H13" s="5">
        <v>0</v>
      </c>
      <c r="I13" s="2">
        <v>0</v>
      </c>
      <c r="J13" s="2">
        <v>0</v>
      </c>
      <c r="K13" s="2">
        <v>0</v>
      </c>
      <c r="L13" s="5">
        <v>0</v>
      </c>
      <c r="M13" s="6">
        <f>SUM(E13:L13)</f>
        <v>35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35</v>
      </c>
      <c r="O13" s="5" cm="1">
        <f t="array" aca="1" ref="O13" ca="1">IFERROR(SUM(LARGE(OFFSET(E13,0,0,1,'points tables'!$G$2),{1,2})/2*3),(IFERROR(SUM(LARGE(OFFSET(E13,0,0,1,'points tables'!$G$2),{1})/2*3),0)))</f>
        <v>52.5</v>
      </c>
      <c r="P13" s="7">
        <f ca="1">IF(D13=3,N13,O13)</f>
        <v>35</v>
      </c>
      <c r="Q13" s="6" cm="1">
        <f t="array" ref="Q13">IFERROR(SUM(LARGE(E13:L13,{1,2,3,4})),0)</f>
        <v>35</v>
      </c>
      <c r="R13" s="44">
        <v>2</v>
      </c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55000000000000004">
      <c r="A14" s="3">
        <v>12</v>
      </c>
      <c r="B14" s="1" t="s">
        <v>74</v>
      </c>
      <c r="C14" s="5" t="s">
        <v>9</v>
      </c>
      <c r="D14" s="5">
        <v>3</v>
      </c>
      <c r="E14" s="5">
        <f>IFERROR(VLOOKUP(Table_3[[#This Row],[L3 Event1]],Table16[#All],2,FALSE),0)</f>
        <v>0</v>
      </c>
      <c r="F14" s="5">
        <f>IFERROR(VLOOKUP(Table_3[[#This Row],[L3 Event2]],Table16[#All],2,FALSE),0)</f>
        <v>0</v>
      </c>
      <c r="G14" s="5">
        <f>IFERROR(VLOOKUP(Table_3[[#This Row],[L3 Event3]],Table16[#All],2,FALSE),0)</f>
        <v>0</v>
      </c>
      <c r="H14" s="5">
        <v>30</v>
      </c>
      <c r="I14" s="2">
        <v>0</v>
      </c>
      <c r="J14" s="2">
        <v>0</v>
      </c>
      <c r="K14" s="2">
        <v>0</v>
      </c>
      <c r="L14" s="2">
        <v>0</v>
      </c>
      <c r="M14" s="6">
        <f>SUM(E14:L14)</f>
        <v>30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ca="1">IF(D14=3,N14,O14)</f>
        <v>0</v>
      </c>
      <c r="Q14" s="6" cm="1">
        <f t="array" ref="Q14">IFERROR(SUM(LARGE(E14:L14,{1,2,3,4})),0)</f>
        <v>30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55000000000000004">
      <c r="A15" s="3">
        <v>13</v>
      </c>
      <c r="B15" s="52" t="s">
        <v>250</v>
      </c>
      <c r="C15" s="5" t="s">
        <v>9</v>
      </c>
      <c r="D15" s="5">
        <v>3</v>
      </c>
      <c r="E15" s="5">
        <f>IFERROR(VLOOKUP(Table_3[[#This Row],[L3 Event1]],Table16[#All],2,FALSE),0)</f>
        <v>25</v>
      </c>
      <c r="F15" s="5">
        <f>IFERROR(VLOOKUP(Table_3[[#This Row],[L3 Event2]],Table16[#All],2,FALSE),0)</f>
        <v>0</v>
      </c>
      <c r="G15" s="5">
        <f>IFERROR(VLOOKUP(Table_3[[#This Row],[L3 Event3]],Table16[#All],2,FALSE),0)</f>
        <v>0</v>
      </c>
      <c r="H15" s="5">
        <v>0</v>
      </c>
      <c r="I15" s="2">
        <v>0</v>
      </c>
      <c r="J15" s="2">
        <v>0</v>
      </c>
      <c r="K15" s="2">
        <v>0</v>
      </c>
      <c r="L15" s="2">
        <v>0</v>
      </c>
      <c r="M15" s="6">
        <f>SUM(E15:L15)</f>
        <v>25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25</v>
      </c>
      <c r="O15" s="5" cm="1">
        <f t="array" aca="1" ref="O15" ca="1">IFERROR(SUM(LARGE(OFFSET(E15,0,0,1,'points tables'!$G$2),{1,2})/2*3),(IFERROR(SUM(LARGE(OFFSET(E15,0,0,1,'points tables'!$G$2),{1})/2*3),0)))</f>
        <v>37.5</v>
      </c>
      <c r="P15" s="7">
        <f ca="1">IF(D15=3,N15,O15)</f>
        <v>25</v>
      </c>
      <c r="Q15" s="6" cm="1">
        <f t="array" ref="Q15">IFERROR(SUM(LARGE(E15:L15,{1,2,3,4})),0)</f>
        <v>25</v>
      </c>
      <c r="R15" s="44">
        <v>3</v>
      </c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55000000000000004">
      <c r="A16" s="3">
        <v>14</v>
      </c>
      <c r="B16" s="1" t="s">
        <v>64</v>
      </c>
      <c r="C16" s="5" t="s">
        <v>9</v>
      </c>
      <c r="D16" s="5">
        <v>3</v>
      </c>
      <c r="E16" s="5">
        <f>IFERROR(VLOOKUP(Table_3[[#This Row],[L3 Event1]],Table16[#All],2,FALSE),0)</f>
        <v>0</v>
      </c>
      <c r="F16" s="5">
        <f>IFERROR(VLOOKUP(Table_3[[#This Row],[L3 Event2]],Table16[#All],2,FALSE),0)</f>
        <v>0</v>
      </c>
      <c r="G16" s="5">
        <f>IFERROR(VLOOKUP(Table_3[[#This Row],[L3 Event3]],Table16[#All],2,FALSE),0)</f>
        <v>0</v>
      </c>
      <c r="H16" s="5">
        <v>0</v>
      </c>
      <c r="I16" s="2">
        <v>0</v>
      </c>
      <c r="J16" s="2">
        <v>0</v>
      </c>
      <c r="K16" s="2">
        <v>0</v>
      </c>
      <c r="L16" s="5">
        <v>0</v>
      </c>
      <c r="M16" s="6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ca="1">IF(D16=3,N16,O16)</f>
        <v>0</v>
      </c>
      <c r="Q16" s="6" cm="1">
        <f t="array" ref="Q16">IFERROR(SUM(LARGE(E16:L16,{1,2,3,4})),0)</f>
        <v>0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55000000000000004">
      <c r="A17" s="3">
        <v>15</v>
      </c>
      <c r="B17" s="1" t="s">
        <v>68</v>
      </c>
      <c r="C17" s="5" t="s">
        <v>9</v>
      </c>
      <c r="D17" s="5">
        <v>3</v>
      </c>
      <c r="E17" s="5">
        <f>IFERROR(VLOOKUP(Table_3[[#This Row],[L3 Event1]],Table16[#All],2,FALSE),0)</f>
        <v>0</v>
      </c>
      <c r="F17" s="5">
        <f>IFERROR(VLOOKUP(Table_3[[#This Row],[L3 Event2]],Table16[#All],2,FALSE),0)</f>
        <v>0</v>
      </c>
      <c r="G17" s="5">
        <f>IFERROR(VLOOKUP(Table_3[[#This Row],[L3 Event3]],Table16[#All],2,FALSE),0)</f>
        <v>0</v>
      </c>
      <c r="H17" s="5">
        <v>0</v>
      </c>
      <c r="I17" s="2">
        <v>0</v>
      </c>
      <c r="J17" s="2">
        <v>0</v>
      </c>
      <c r="K17" s="2">
        <v>0</v>
      </c>
      <c r="L17" s="5">
        <v>0</v>
      </c>
      <c r="M17" s="6">
        <f>SUM(E17:L17)</f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ca="1">IF(D17=3,N17,O17)</f>
        <v>0</v>
      </c>
      <c r="Q17" s="6" cm="1">
        <f t="array" ref="Q17">IFERROR(SUM(LARGE(E17:L17,{1,2,3,4})),0)</f>
        <v>0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55000000000000004">
      <c r="A18" s="3">
        <v>16</v>
      </c>
      <c r="C18" s="5" t="s">
        <v>9</v>
      </c>
      <c r="D18" s="5">
        <v>3</v>
      </c>
      <c r="E18" s="5">
        <f>IFERROR(VLOOKUP(Table_3[[#This Row],[L3 Event1]],Table16[#All],2,FALSE),0)</f>
        <v>0</v>
      </c>
      <c r="F18" s="5">
        <f>IFERROR(VLOOKUP(Table_3[[#This Row],[L3 Event2]],Table16[#All],2,FALSE),0)</f>
        <v>0</v>
      </c>
      <c r="G18" s="5">
        <f>IFERROR(VLOOKUP(Table_3[[#This Row],[L3 Event3]],Table16[#All],2,FALSE),0)</f>
        <v>0</v>
      </c>
      <c r="H18" s="5">
        <v>0</v>
      </c>
      <c r="I18" s="2">
        <v>0</v>
      </c>
      <c r="J18" s="2">
        <v>0</v>
      </c>
      <c r="K18" s="2">
        <v>0</v>
      </c>
      <c r="L18" s="2">
        <v>0</v>
      </c>
      <c r="M18" s="6">
        <f>SUM(E18:L18)</f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ca="1">IF(D18=3,N18,O18)</f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55000000000000004">
      <c r="A19" s="3">
        <v>17</v>
      </c>
      <c r="B19" s="1"/>
      <c r="C19" s="5" t="s">
        <v>9</v>
      </c>
      <c r="D19" s="5">
        <v>3</v>
      </c>
      <c r="E19" s="5">
        <f>IFERROR(VLOOKUP(Table_3[[#This Row],[L3 Event1]],Table16[#All],2,FALSE),0)</f>
        <v>0</v>
      </c>
      <c r="F19" s="5">
        <f>IFERROR(VLOOKUP(Table_3[[#This Row],[L3 Event2]],Table16[#All],2,FALSE),0)</f>
        <v>0</v>
      </c>
      <c r="G19" s="5">
        <f>IFERROR(VLOOKUP(Table_3[[#This Row],[L3 Event3]],Table16[#All],2,FALSE),0)</f>
        <v>0</v>
      </c>
      <c r="H19" s="5">
        <v>0</v>
      </c>
      <c r="I19" s="2">
        <v>0</v>
      </c>
      <c r="J19" s="2">
        <v>0</v>
      </c>
      <c r="K19" s="2">
        <v>0</v>
      </c>
      <c r="L19" s="2">
        <v>0</v>
      </c>
      <c r="M19" s="6">
        <f>SUM(E19:L19)</f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ca="1">IF(D19=3,N19,O19)</f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55000000000000004">
      <c r="A20" s="3">
        <v>18</v>
      </c>
      <c r="B20" s="16"/>
      <c r="C20" s="5" t="s">
        <v>9</v>
      </c>
      <c r="D20" s="5">
        <v>3</v>
      </c>
      <c r="E20" s="5">
        <f>IFERROR(VLOOKUP(Table_3[[#This Row],[L3 Event1]],Table16[#All],2,FALSE),0)</f>
        <v>0</v>
      </c>
      <c r="F20" s="5">
        <f>IFERROR(VLOOKUP(Table_3[[#This Row],[L3 Event2]],Table16[#All],2,FALSE),0)</f>
        <v>0</v>
      </c>
      <c r="G20" s="5">
        <f>IFERROR(VLOOKUP(Table_3[[#This Row],[L3 Event3]],Table16[#All],2,FALSE),0)</f>
        <v>0</v>
      </c>
      <c r="H20" s="5">
        <v>0</v>
      </c>
      <c r="I20" s="2">
        <v>0</v>
      </c>
      <c r="J20" s="2">
        <v>0</v>
      </c>
      <c r="K20" s="2">
        <v>0</v>
      </c>
      <c r="L20" s="2">
        <v>0</v>
      </c>
      <c r="M20" s="6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ca="1">IF(D20=3,N20,O20)</f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55000000000000004">
      <c r="A21" s="3">
        <v>19</v>
      </c>
      <c r="B21" s="1"/>
      <c r="C21" s="5" t="s">
        <v>9</v>
      </c>
      <c r="D21" s="5">
        <v>3</v>
      </c>
      <c r="E21" s="5">
        <f>IFERROR(VLOOKUP(Table_3[[#This Row],[L3 Event1]],Table16[#All],2,FALSE),0)</f>
        <v>0</v>
      </c>
      <c r="F21" s="5">
        <f>IFERROR(VLOOKUP(Table_3[[#This Row],[L3 Event2]],Table16[#All],2,FALSE),0)</f>
        <v>0</v>
      </c>
      <c r="G21" s="5">
        <f>IFERROR(VLOOKUP(Table_3[[#This Row],[L3 Event3]],Table16[#All],2,FALSE),0)</f>
        <v>0</v>
      </c>
      <c r="H21" s="5">
        <v>0</v>
      </c>
      <c r="I21" s="2">
        <v>0</v>
      </c>
      <c r="J21" s="2">
        <v>0</v>
      </c>
      <c r="K21" s="2">
        <v>0</v>
      </c>
      <c r="L21" s="2">
        <v>0</v>
      </c>
      <c r="M21" s="6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ca="1">IF(D21=3,N21,O21)</f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55000000000000004">
      <c r="A22" s="8"/>
      <c r="B22" s="19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55000000000000004">
      <c r="A23" s="8"/>
      <c r="B23" s="19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6"/>
      <c r="P23" s="6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55000000000000004">
      <c r="A24" s="8"/>
      <c r="B24" s="19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55000000000000004">
      <c r="A25" s="8"/>
      <c r="B25" s="19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55000000000000004">
      <c r="A26" s="8"/>
      <c r="B26" s="19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55000000000000004">
      <c r="A27" s="8"/>
      <c r="B27" s="19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55000000000000004">
      <c r="A28" s="8"/>
      <c r="B28" s="19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55000000000000004">
      <c r="A29" s="8"/>
      <c r="B29" s="19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55000000000000004">
      <c r="A30" s="8"/>
      <c r="B30" s="19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55000000000000004">
      <c r="A31" s="8"/>
      <c r="B31" s="19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55000000000000004">
      <c r="A32" s="8"/>
      <c r="B32" s="19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55000000000000004">
      <c r="A33" s="8"/>
      <c r="B33" s="19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55000000000000004">
      <c r="A34" s="8"/>
      <c r="B34" s="19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55000000000000004">
      <c r="A35" s="8"/>
      <c r="B35" s="19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55000000000000004">
      <c r="A36" s="8"/>
      <c r="B36" s="19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55000000000000004">
      <c r="A37" s="8"/>
      <c r="B37" s="19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55000000000000004">
      <c r="A38" s="8"/>
      <c r="B38" s="19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55000000000000004">
      <c r="A39" s="8"/>
      <c r="B39" s="19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55000000000000004">
      <c r="A40" s="8"/>
      <c r="B40" s="19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55000000000000004">
      <c r="A41" s="8"/>
      <c r="B41" s="19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55000000000000004">
      <c r="A42" s="8"/>
      <c r="B42" s="20" t="s">
        <v>26</v>
      </c>
      <c r="C42" s="10" t="s">
        <v>27</v>
      </c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8"/>
      <c r="B43" s="19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8"/>
      <c r="B44" s="19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8"/>
      <c r="B45" s="19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8"/>
      <c r="B46" s="19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8"/>
      <c r="B47" s="19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8"/>
      <c r="B48" s="19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8"/>
      <c r="B49" s="19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8"/>
      <c r="B50" s="19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8"/>
      <c r="B51" s="19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8"/>
      <c r="B52" s="19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8"/>
      <c r="B53" s="19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8"/>
      <c r="B54" s="19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8"/>
      <c r="B55" s="19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8"/>
      <c r="B56" s="19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8"/>
      <c r="B57" s="19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8"/>
      <c r="B58" s="19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8"/>
      <c r="B59" s="19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8"/>
      <c r="B60" s="19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8"/>
      <c r="B61" s="19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8"/>
      <c r="B62" s="19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8"/>
      <c r="B63" s="19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8"/>
      <c r="B64" s="19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8"/>
      <c r="B65" s="19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8"/>
      <c r="B66" s="19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8"/>
      <c r="B67" s="19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8"/>
      <c r="B68" s="19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8"/>
      <c r="B69" s="19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8"/>
      <c r="B70" s="19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8"/>
      <c r="B71" s="19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8"/>
      <c r="B72" s="19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8"/>
      <c r="B73" s="19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8"/>
      <c r="B74" s="19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8"/>
      <c r="B75" s="19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8"/>
      <c r="B76" s="19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8"/>
      <c r="B77" s="19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8"/>
      <c r="B78" s="19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8"/>
      <c r="B79" s="19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8"/>
      <c r="B80" s="19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8"/>
      <c r="B81" s="19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8"/>
      <c r="B82" s="19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8"/>
      <c r="B83" s="19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8"/>
      <c r="B84" s="19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8"/>
      <c r="B85" s="19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8"/>
      <c r="B86" s="19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8"/>
      <c r="B87" s="19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8"/>
      <c r="B88" s="19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8"/>
      <c r="B89" s="19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8"/>
      <c r="B90" s="19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8"/>
      <c r="B91" s="19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8"/>
      <c r="B92" s="19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8"/>
      <c r="B93" s="19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8"/>
      <c r="B94" s="19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8"/>
      <c r="B95" s="19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8"/>
      <c r="B96" s="19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8"/>
      <c r="B97" s="19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8"/>
      <c r="B98" s="19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8"/>
      <c r="B99" s="19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8"/>
      <c r="B100" s="19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8"/>
      <c r="B101" s="19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8"/>
      <c r="B102" s="19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8"/>
      <c r="B103" s="19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8"/>
      <c r="B104" s="19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8"/>
      <c r="B105" s="19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8"/>
      <c r="B106" s="19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8"/>
      <c r="B107" s="19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8"/>
      <c r="B108" s="19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8"/>
      <c r="B109" s="19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8"/>
      <c r="B110" s="19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8"/>
      <c r="B111" s="19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8"/>
      <c r="B112" s="19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8"/>
      <c r="B113" s="19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8"/>
      <c r="B114" s="19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8"/>
      <c r="B115" s="19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8"/>
      <c r="B116" s="19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8"/>
      <c r="B117" s="19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8"/>
      <c r="B118" s="19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8"/>
      <c r="B119" s="19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8"/>
      <c r="B120" s="19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8"/>
      <c r="B121" s="19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8"/>
      <c r="B122" s="19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8"/>
      <c r="B123" s="19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8"/>
      <c r="B124" s="19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8"/>
      <c r="B125" s="19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8"/>
      <c r="B126" s="19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8"/>
      <c r="B127" s="19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8"/>
      <c r="B128" s="19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8"/>
      <c r="B129" s="19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8"/>
      <c r="B130" s="19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8"/>
      <c r="B131" s="19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8"/>
      <c r="B132" s="19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8"/>
      <c r="B133" s="19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8"/>
      <c r="B134" s="19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8"/>
      <c r="B135" s="19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8"/>
      <c r="B136" s="19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8"/>
      <c r="B137" s="19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8"/>
      <c r="B138" s="19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8"/>
      <c r="B139" s="19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8"/>
      <c r="B140" s="19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8"/>
      <c r="B141" s="19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8"/>
      <c r="B142" s="19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8"/>
      <c r="B143" s="19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8"/>
      <c r="B144" s="19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8"/>
      <c r="B145" s="19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8"/>
      <c r="B146" s="19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8"/>
      <c r="B147" s="19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8"/>
      <c r="B148" s="19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8"/>
      <c r="B149" s="19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8"/>
      <c r="B150" s="19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8"/>
      <c r="B151" s="19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8"/>
      <c r="B152" s="19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8"/>
      <c r="B153" s="19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8"/>
      <c r="B154" s="19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8"/>
      <c r="B155" s="19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8"/>
      <c r="B156" s="19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8"/>
      <c r="B157" s="19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8"/>
      <c r="B158" s="19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8"/>
      <c r="B159" s="19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8"/>
      <c r="B160" s="19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8"/>
      <c r="B161" s="19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8"/>
      <c r="B162" s="19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8"/>
      <c r="B163" s="19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8"/>
      <c r="B164" s="19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8"/>
      <c r="B165" s="19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8"/>
      <c r="B166" s="19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8"/>
      <c r="B167" s="19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8"/>
      <c r="B168" s="19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8"/>
      <c r="B169" s="19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8"/>
      <c r="B170" s="19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8"/>
      <c r="B171" s="19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8"/>
      <c r="B172" s="19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8"/>
      <c r="B173" s="19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8"/>
      <c r="B174" s="19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8"/>
      <c r="B175" s="19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8"/>
      <c r="B176" s="19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8"/>
      <c r="B177" s="19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8"/>
      <c r="B178" s="19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8"/>
      <c r="B179" s="19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8"/>
      <c r="B180" s="19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8"/>
      <c r="B181" s="19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8"/>
      <c r="B182" s="19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8"/>
      <c r="B183" s="19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8"/>
      <c r="B184" s="19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8"/>
      <c r="B185" s="19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8"/>
      <c r="B186" s="19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8"/>
      <c r="B187" s="19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8"/>
      <c r="B188" s="19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8"/>
      <c r="B189" s="19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8"/>
      <c r="B190" s="19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8"/>
      <c r="B191" s="19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8"/>
      <c r="B192" s="19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8"/>
      <c r="B193" s="19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8"/>
      <c r="B194" s="19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8"/>
      <c r="B195" s="19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8"/>
      <c r="B196" s="19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8"/>
      <c r="B197" s="19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8"/>
      <c r="B198" s="19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8"/>
      <c r="B199" s="19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8"/>
      <c r="B200" s="19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8"/>
      <c r="B201" s="19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8"/>
      <c r="B202" s="19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8"/>
      <c r="B203" s="19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8"/>
      <c r="B204" s="19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8"/>
      <c r="B205" s="19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8"/>
      <c r="B206" s="19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8"/>
      <c r="B207" s="19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8"/>
      <c r="B208" s="19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8"/>
      <c r="B209" s="19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8"/>
      <c r="B210" s="19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8"/>
      <c r="B211" s="19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8"/>
      <c r="B212" s="19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8"/>
      <c r="B213" s="19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8"/>
      <c r="B214" s="19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8"/>
      <c r="B215" s="19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8"/>
      <c r="B216" s="19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8"/>
      <c r="B217" s="19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8"/>
      <c r="B218" s="19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8"/>
      <c r="B219" s="19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8"/>
      <c r="B220" s="19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8"/>
      <c r="B221" s="19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8"/>
      <c r="B222" s="19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8"/>
      <c r="B223" s="19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55000000000000004">
      <c r="A224" s="8"/>
      <c r="B224" s="19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55000000000000004">
      <c r="A225" s="8"/>
      <c r="B225" s="19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55000000000000004">
      <c r="A226" s="8"/>
      <c r="B226" s="19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55000000000000004">
      <c r="A227" s="8"/>
      <c r="B227" s="19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55000000000000004">
      <c r="A228" s="8"/>
      <c r="B228" s="19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55000000000000004">
      <c r="A229" s="8"/>
      <c r="B229" s="19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55000000000000004">
      <c r="A230" s="8"/>
      <c r="B230" s="19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55000000000000004">
      <c r="A231" s="8"/>
      <c r="B231" s="19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55000000000000004">
      <c r="A232" s="8"/>
      <c r="B232" s="19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55000000000000004">
      <c r="A233" s="8"/>
      <c r="B233" s="19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55000000000000004">
      <c r="A234" s="8"/>
      <c r="B234" s="19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55000000000000004">
      <c r="A235" s="8"/>
      <c r="B235" s="19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55000000000000004">
      <c r="A236" s="8"/>
      <c r="B236" s="19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55000000000000004">
      <c r="A237" s="8"/>
      <c r="B237" s="19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55000000000000004">
      <c r="A238" s="8"/>
      <c r="B238" s="19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55000000000000004">
      <c r="A239" s="8"/>
      <c r="B239" s="19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55000000000000004">
      <c r="A240" s="8"/>
      <c r="B240" s="19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55000000000000004">
      <c r="A241" s="8"/>
      <c r="B241" s="19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55000000000000004">
      <c r="A242" s="8"/>
      <c r="B242" s="19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C1001"/>
  <sheetViews>
    <sheetView workbookViewId="0">
      <pane xSplit="2" ySplit="2" topLeftCell="K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9.1328125" customWidth="1"/>
    <col min="2" max="2" width="23" customWidth="1"/>
    <col min="3" max="3" width="10.73046875" customWidth="1"/>
    <col min="4" max="4" width="7.73046875" hidden="1" customWidth="1"/>
    <col min="5" max="9" width="14.59765625" customWidth="1"/>
    <col min="11" max="13" width="14.59765625" customWidth="1"/>
    <col min="14" max="14" width="16.86328125" hidden="1" customWidth="1"/>
    <col min="15" max="15" width="16.73046875" hidden="1" customWidth="1"/>
    <col min="16" max="16" width="16.265625" customWidth="1"/>
    <col min="17" max="17" width="17.86328125" customWidth="1"/>
    <col min="18" max="25" width="11.73046875" customWidth="1"/>
    <col min="26" max="29" width="9.132812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21" t="s">
        <v>75</v>
      </c>
      <c r="C3" s="5" t="s">
        <v>9</v>
      </c>
      <c r="D3" s="5">
        <v>3</v>
      </c>
      <c r="E3" s="5">
        <f>IFERROR(VLOOKUP(Table_4[[#This Row],[L3 Event1]],Table16[#All],2,FALSE),0)</f>
        <v>0</v>
      </c>
      <c r="F3" s="5">
        <f>IFERROR(VLOOKUP(Table_4[[#This Row],[L3 Event2]],Table16[#All],2,FALSE),0)</f>
        <v>0</v>
      </c>
      <c r="G3" s="5">
        <f>IFERROR(VLOOKUP(Table_4[[#This Row],[L3 Event3]],Table16[#All],2,FALSE),0)</f>
        <v>50</v>
      </c>
      <c r="H3" s="5">
        <v>140</v>
      </c>
      <c r="I3" s="14">
        <v>140</v>
      </c>
      <c r="J3" s="2">
        <v>140</v>
      </c>
      <c r="K3" s="2">
        <v>0</v>
      </c>
      <c r="L3" s="5">
        <v>175</v>
      </c>
      <c r="M3" s="6">
        <f>SUM(E3:L3)</f>
        <v>645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50</v>
      </c>
      <c r="O3" s="5" cm="1">
        <f t="array" aca="1" ref="O3" ca="1">IFERROR(SUM(LARGE(OFFSET(E3,0,0,1,'points tables'!$G$2),{1,2})/2*3),(IFERROR(SUM(LARGE(OFFSET(E3,0,0,1,'points tables'!$G$2),{1})/2*3),0)))</f>
        <v>75</v>
      </c>
      <c r="P3" s="7">
        <f ca="1">IF(D3=3,N3,O3)</f>
        <v>50</v>
      </c>
      <c r="Q3" s="6" cm="1">
        <f t="array" ref="Q3">IFERROR(SUM(LARGE(E3:L3,{1,2,3,4})),0)</f>
        <v>595</v>
      </c>
      <c r="R3" s="44"/>
      <c r="S3" s="44"/>
      <c r="T3" s="44">
        <v>1</v>
      </c>
      <c r="U3" s="44"/>
      <c r="V3" s="44"/>
      <c r="W3" s="44"/>
      <c r="X3" s="44"/>
      <c r="Y3" s="44"/>
      <c r="Z3" s="5"/>
      <c r="AA3" s="5"/>
      <c r="AB3" s="5"/>
      <c r="AC3" s="8"/>
    </row>
    <row r="4" spans="1:29" ht="18.75" customHeight="1" x14ac:dyDescent="0.55000000000000004">
      <c r="A4" s="3">
        <v>2</v>
      </c>
      <c r="B4" s="1" t="s">
        <v>76</v>
      </c>
      <c r="C4" s="5" t="s">
        <v>9</v>
      </c>
      <c r="D4" s="5">
        <v>3</v>
      </c>
      <c r="E4" s="5">
        <f>IFERROR(VLOOKUP(Table_4[[#This Row],[L3 Event1]],Table16[#All],2,FALSE),0)</f>
        <v>0</v>
      </c>
      <c r="F4" s="5">
        <f>IFERROR(VLOOKUP(Table_4[[#This Row],[L3 Event2]],Table16[#All],2,FALSE),0)</f>
        <v>0</v>
      </c>
      <c r="G4" s="5">
        <f>IFERROR(VLOOKUP(Table_4[[#This Row],[L3 Event3]],Table16[#All],2,FALSE),0)</f>
        <v>0</v>
      </c>
      <c r="H4" s="5">
        <v>100</v>
      </c>
      <c r="I4" s="14">
        <v>70</v>
      </c>
      <c r="J4" s="2">
        <v>70</v>
      </c>
      <c r="K4" s="2">
        <v>100</v>
      </c>
      <c r="L4" s="5">
        <v>65</v>
      </c>
      <c r="M4" s="6">
        <f>SUM(E4:L4)</f>
        <v>405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340</v>
      </c>
      <c r="R4" s="44"/>
      <c r="S4" s="44"/>
      <c r="T4" s="44"/>
      <c r="U4" s="44"/>
      <c r="V4" s="44"/>
      <c r="W4" s="44"/>
      <c r="X4" s="44"/>
      <c r="Y4" s="44"/>
      <c r="Z4" s="5"/>
      <c r="AA4" s="5"/>
      <c r="AB4" s="5"/>
      <c r="AC4" s="8"/>
    </row>
    <row r="5" spans="1:29" ht="18.75" customHeight="1" x14ac:dyDescent="0.55000000000000004">
      <c r="A5" s="3">
        <v>3</v>
      </c>
      <c r="B5" s="1" t="s">
        <v>78</v>
      </c>
      <c r="C5" s="5" t="s">
        <v>9</v>
      </c>
      <c r="D5" s="5">
        <v>3</v>
      </c>
      <c r="E5" s="5">
        <f>IFERROR(VLOOKUP(Table_4[[#This Row],[L3 Event1]],Table16[#All],2,FALSE),0)</f>
        <v>0</v>
      </c>
      <c r="F5" s="5">
        <f>IFERROR(VLOOKUP(Table_4[[#This Row],[L3 Event2]],Table16[#All],2,FALSE),0)</f>
        <v>0</v>
      </c>
      <c r="G5" s="5">
        <f>IFERROR(VLOOKUP(Table_4[[#This Row],[L3 Event3]],Table16[#All],2,FALSE),0)</f>
        <v>0</v>
      </c>
      <c r="H5" s="5">
        <v>0</v>
      </c>
      <c r="I5" s="14">
        <v>0</v>
      </c>
      <c r="J5" s="2">
        <v>50</v>
      </c>
      <c r="K5" s="2">
        <v>140</v>
      </c>
      <c r="L5" s="5">
        <v>90</v>
      </c>
      <c r="M5" s="6">
        <f>SUM(E5:L5)</f>
        <v>280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ca="1">IF(D5=3,N5,O5)</f>
        <v>0</v>
      </c>
      <c r="Q5" s="6" cm="1">
        <f t="array" ref="Q5">IFERROR(SUM(LARGE(E5:L5,{1,2,3,4})),0)</f>
        <v>280</v>
      </c>
      <c r="R5" s="44"/>
      <c r="S5" s="44"/>
      <c r="T5" s="44"/>
      <c r="U5" s="44"/>
      <c r="V5" s="44"/>
      <c r="W5" s="44"/>
      <c r="X5" s="44"/>
      <c r="Y5" s="44"/>
      <c r="Z5" s="5"/>
      <c r="AA5" s="5"/>
      <c r="AB5" s="5"/>
      <c r="AC5" s="8"/>
    </row>
    <row r="6" spans="1:29" ht="18.75" customHeight="1" x14ac:dyDescent="0.55000000000000004">
      <c r="A6" s="3">
        <v>4</v>
      </c>
      <c r="B6" s="1" t="s">
        <v>80</v>
      </c>
      <c r="C6" s="5" t="s">
        <v>9</v>
      </c>
      <c r="D6" s="5">
        <v>3</v>
      </c>
      <c r="E6" s="5">
        <f>IFERROR(VLOOKUP(Table_4[[#This Row],[L3 Event1]],Table16[#All],2,FALSE),0)</f>
        <v>0</v>
      </c>
      <c r="F6" s="5">
        <f>IFERROR(VLOOKUP(Table_4[[#This Row],[L3 Event2]],Table16[#All],2,FALSE),0)</f>
        <v>0</v>
      </c>
      <c r="G6" s="5">
        <f>IFERROR(VLOOKUP(Table_4[[#This Row],[L3 Event3]],Table16[#All],2,FALSE),0)</f>
        <v>0</v>
      </c>
      <c r="H6" s="5">
        <v>45</v>
      </c>
      <c r="I6" s="14">
        <v>50</v>
      </c>
      <c r="J6" s="2">
        <v>45</v>
      </c>
      <c r="K6" s="2">
        <v>50</v>
      </c>
      <c r="L6" s="5">
        <v>125</v>
      </c>
      <c r="M6" s="6">
        <f>SUM(E6:L6)</f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270</v>
      </c>
      <c r="R6" s="44"/>
      <c r="S6" s="44"/>
      <c r="T6" s="44"/>
      <c r="U6" s="44"/>
      <c r="V6" s="44"/>
      <c r="W6" s="44"/>
      <c r="X6" s="44"/>
      <c r="Y6" s="44"/>
      <c r="Z6" s="5"/>
      <c r="AA6" s="5"/>
      <c r="AB6" s="5"/>
      <c r="AC6" s="8"/>
    </row>
    <row r="7" spans="1:29" ht="18.75" customHeight="1" x14ac:dyDescent="0.55000000000000004">
      <c r="A7" s="3">
        <v>5</v>
      </c>
      <c r="B7" s="1" t="s">
        <v>79</v>
      </c>
      <c r="C7" s="5" t="s">
        <v>9</v>
      </c>
      <c r="D7" s="5">
        <v>3</v>
      </c>
      <c r="E7" s="5">
        <f>IFERROR(VLOOKUP(Table_4[[#This Row],[L3 Event1]],Table16[#All],2,FALSE),0)</f>
        <v>0</v>
      </c>
      <c r="F7" s="5">
        <f>IFERROR(VLOOKUP(Table_4[[#This Row],[L3 Event2]],Table16[#All],2,FALSE),0)</f>
        <v>0</v>
      </c>
      <c r="G7" s="5">
        <f>IFERROR(VLOOKUP(Table_4[[#This Row],[L3 Event3]],Table16[#All],2,FALSE),0)</f>
        <v>0</v>
      </c>
      <c r="H7" s="5">
        <v>0</v>
      </c>
      <c r="I7" s="14">
        <v>100</v>
      </c>
      <c r="J7" s="2">
        <v>100</v>
      </c>
      <c r="K7" s="2">
        <v>0</v>
      </c>
      <c r="L7" s="5">
        <v>45</v>
      </c>
      <c r="M7" s="6">
        <f>SUM(E7:L7)</f>
        <v>245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245</v>
      </c>
      <c r="R7" s="44"/>
      <c r="S7" s="44"/>
      <c r="T7" s="44"/>
      <c r="U7" s="44"/>
      <c r="V7" s="44"/>
      <c r="W7" s="44"/>
      <c r="X7" s="44"/>
      <c r="Y7" s="44"/>
      <c r="Z7" s="5"/>
      <c r="AA7" s="5"/>
      <c r="AB7" s="5"/>
      <c r="AC7" s="8"/>
    </row>
    <row r="8" spans="1:29" ht="18.75" customHeight="1" x14ac:dyDescent="0.55000000000000004">
      <c r="A8" s="3">
        <v>6</v>
      </c>
      <c r="B8" s="1" t="s">
        <v>77</v>
      </c>
      <c r="C8" s="5" t="s">
        <v>9</v>
      </c>
      <c r="D8" s="5">
        <v>3</v>
      </c>
      <c r="E8" s="5">
        <f>IFERROR(VLOOKUP(Table_4[[#This Row],[L3 Event1]],Table16[#All],2,FALSE),0)</f>
        <v>0</v>
      </c>
      <c r="F8" s="5">
        <f>IFERROR(VLOOKUP(Table_4[[#This Row],[L3 Event2]],Table16[#All],2,FALSE),0)</f>
        <v>25</v>
      </c>
      <c r="G8" s="5">
        <f>IFERROR(VLOOKUP(Table_4[[#This Row],[L3 Event3]],Table16[#All],2,FALSE),0)</f>
        <v>0</v>
      </c>
      <c r="H8" s="5">
        <v>70</v>
      </c>
      <c r="I8" s="14">
        <v>45</v>
      </c>
      <c r="J8" s="2">
        <v>30</v>
      </c>
      <c r="K8" s="2">
        <v>70</v>
      </c>
      <c r="L8" s="5">
        <v>60</v>
      </c>
      <c r="M8" s="6">
        <f>SUM(E8:L8)</f>
        <v>300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25</v>
      </c>
      <c r="O8" s="5" cm="1">
        <f t="array" aca="1" ref="O8" ca="1">IFERROR(SUM(LARGE(OFFSET(E8,0,0,1,'points tables'!$G$2),{1,2})/2*3),(IFERROR(SUM(LARGE(OFFSET(E8,0,0,1,'points tables'!$G$2),{1})/2*3),0)))</f>
        <v>37.5</v>
      </c>
      <c r="P8" s="7">
        <f ca="1">IF(D8=3,N8,O8)</f>
        <v>25</v>
      </c>
      <c r="Q8" s="6" cm="1">
        <f t="array" ref="Q8">IFERROR(SUM(LARGE(E8:L8,{1,2,3,4})),0)</f>
        <v>245</v>
      </c>
      <c r="R8" s="44"/>
      <c r="S8" s="44">
        <v>3</v>
      </c>
      <c r="T8" s="44"/>
      <c r="U8" s="44"/>
      <c r="V8" s="44"/>
      <c r="W8" s="44"/>
      <c r="X8" s="44"/>
      <c r="Y8" s="44"/>
      <c r="Z8" s="5"/>
      <c r="AA8" s="5"/>
      <c r="AB8" s="5"/>
      <c r="AC8" s="8"/>
    </row>
    <row r="9" spans="1:29" ht="18.75" customHeight="1" x14ac:dyDescent="0.55000000000000004">
      <c r="A9" s="3">
        <v>7</v>
      </c>
      <c r="B9" s="1" t="s">
        <v>81</v>
      </c>
      <c r="C9" s="5" t="s">
        <v>9</v>
      </c>
      <c r="D9" s="5">
        <v>3</v>
      </c>
      <c r="E9" s="5">
        <f>IFERROR(VLOOKUP(Table_4[[#This Row],[L3 Event1]],Table16[#All],2,FALSE),0)</f>
        <v>0</v>
      </c>
      <c r="F9" s="5">
        <f>IFERROR(VLOOKUP(Table_4[[#This Row],[L3 Event2]],Table16[#All],2,FALSE),0)</f>
        <v>20</v>
      </c>
      <c r="G9" s="5">
        <f>IFERROR(VLOOKUP(Table_4[[#This Row],[L3 Event3]],Table16[#All],2,FALSE),0)</f>
        <v>0</v>
      </c>
      <c r="H9" s="5">
        <v>50</v>
      </c>
      <c r="I9" s="14">
        <v>35</v>
      </c>
      <c r="J9" s="2">
        <v>35</v>
      </c>
      <c r="K9" s="2">
        <v>35</v>
      </c>
      <c r="L9" s="5">
        <v>40</v>
      </c>
      <c r="M9" s="6">
        <f>SUM(E9:L9)</f>
        <v>215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20</v>
      </c>
      <c r="O9" s="5" cm="1">
        <f t="array" aca="1" ref="O9" ca="1">IFERROR(SUM(LARGE(OFFSET(E9,0,0,1,'points tables'!$G$2),{1,2})/2*3),(IFERROR(SUM(LARGE(OFFSET(E9,0,0,1,'points tables'!$G$2),{1})/2*3),0)))</f>
        <v>30</v>
      </c>
      <c r="P9" s="7">
        <f ca="1">IF(D9=3,N9,O9)</f>
        <v>20</v>
      </c>
      <c r="Q9" s="6" cm="1">
        <f t="array" ref="Q9">IFERROR(SUM(LARGE(E9:L9,{1,2,3,4})),0)</f>
        <v>160</v>
      </c>
      <c r="R9" s="44"/>
      <c r="S9" s="44">
        <v>4</v>
      </c>
      <c r="T9" s="44"/>
      <c r="U9" s="44"/>
      <c r="V9" s="44"/>
      <c r="W9" s="44"/>
      <c r="X9" s="44"/>
      <c r="Y9" s="44"/>
      <c r="Z9" s="5"/>
      <c r="AA9" s="5"/>
      <c r="AB9" s="5"/>
      <c r="AC9" s="8"/>
    </row>
    <row r="10" spans="1:29" ht="18.75" customHeight="1" x14ac:dyDescent="0.55000000000000004">
      <c r="A10" s="3">
        <v>8</v>
      </c>
      <c r="B10" s="8" t="s">
        <v>47</v>
      </c>
      <c r="C10" s="5" t="s">
        <v>9</v>
      </c>
      <c r="D10" s="5">
        <v>3</v>
      </c>
      <c r="E10" s="5">
        <f>IFERROR(VLOOKUP(Table_4[[#This Row],[L3 Event1]],Table16[#All],2,FALSE),0)</f>
        <v>25</v>
      </c>
      <c r="F10" s="5">
        <f>IFERROR(VLOOKUP(Table_4[[#This Row],[L3 Event2]],Table16[#All],2,FALSE),0)</f>
        <v>35</v>
      </c>
      <c r="G10" s="5">
        <f>IFERROR(VLOOKUP(Table_4[[#This Row],[L3 Event3]],Table16[#All],2,FALSE),0)</f>
        <v>35</v>
      </c>
      <c r="H10" s="5">
        <v>0</v>
      </c>
      <c r="I10" s="14">
        <v>0</v>
      </c>
      <c r="J10" s="5">
        <v>0</v>
      </c>
      <c r="K10" s="2">
        <v>0</v>
      </c>
      <c r="L10" s="2">
        <v>25</v>
      </c>
      <c r="M10" s="6">
        <f>SUM(E10:L10)</f>
        <v>120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95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7">
        <f ca="1">IF(D10=3,N10,O10)</f>
        <v>95</v>
      </c>
      <c r="Q10" s="6" cm="1">
        <f t="array" ref="Q10">IFERROR(SUM(LARGE(E10:L10,{1,2,3,4})),0)</f>
        <v>120</v>
      </c>
      <c r="R10" s="44">
        <v>3</v>
      </c>
      <c r="S10" s="44">
        <v>2</v>
      </c>
      <c r="T10" s="44">
        <v>2</v>
      </c>
      <c r="U10" s="44"/>
      <c r="V10" s="44"/>
      <c r="W10" s="44"/>
      <c r="X10" s="44"/>
      <c r="Y10" s="44"/>
      <c r="Z10" s="5"/>
      <c r="AA10" s="5"/>
      <c r="AB10" s="5"/>
      <c r="AC10" s="8"/>
    </row>
    <row r="11" spans="1:29" ht="18.75" customHeight="1" x14ac:dyDescent="0.55000000000000004">
      <c r="A11" s="3">
        <v>9</v>
      </c>
      <c r="B11" s="8" t="s">
        <v>83</v>
      </c>
      <c r="C11" s="5" t="s">
        <v>9</v>
      </c>
      <c r="D11" s="5">
        <v>3</v>
      </c>
      <c r="E11" s="5">
        <f>IFERROR(VLOOKUP(Table_4[[#This Row],[L3 Event1]],Table16[#All],2,FALSE),0)</f>
        <v>20</v>
      </c>
      <c r="F11" s="5">
        <f>IFERROR(VLOOKUP(Table_4[[#This Row],[L3 Event2]],Table16[#All],2,FALSE),0)</f>
        <v>0</v>
      </c>
      <c r="G11" s="5">
        <f>IFERROR(VLOOKUP(Table_4[[#This Row],[L3 Event3]],Table16[#All],2,FALSE),0)</f>
        <v>15</v>
      </c>
      <c r="H11" s="5">
        <v>25</v>
      </c>
      <c r="I11" s="14">
        <v>30</v>
      </c>
      <c r="J11" s="2">
        <v>0</v>
      </c>
      <c r="K11" s="2">
        <v>0</v>
      </c>
      <c r="L11" s="5">
        <v>0</v>
      </c>
      <c r="M11" s="6">
        <f>SUM(E11:L11)</f>
        <v>90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35</v>
      </c>
      <c r="O11" s="5" cm="1">
        <f t="array" aca="1" ref="O11" ca="1">IFERROR(SUM(LARGE(OFFSET(E11,0,0,1,'points tables'!$G$2),{1,2})/2*3),(IFERROR(SUM(LARGE(OFFSET(E11,0,0,1,'points tables'!$G$2),{1})/2*3),0)))</f>
        <v>52.5</v>
      </c>
      <c r="P11" s="7">
        <f ca="1">IF(D11=3,N11,O11)</f>
        <v>35</v>
      </c>
      <c r="Q11" s="6" cm="1">
        <f t="array" ref="Q11">IFERROR(SUM(LARGE(E11:L11,{1,2,3,4})),0)</f>
        <v>90</v>
      </c>
      <c r="R11" s="44">
        <v>4</v>
      </c>
      <c r="S11" s="44"/>
      <c r="T11" s="44">
        <v>7</v>
      </c>
      <c r="U11" s="44"/>
      <c r="V11" s="44"/>
      <c r="W11" s="44"/>
      <c r="X11" s="44"/>
      <c r="Y11" s="44"/>
      <c r="Z11" s="5"/>
      <c r="AA11" s="5"/>
      <c r="AB11" s="5"/>
      <c r="AC11" s="8"/>
    </row>
    <row r="12" spans="1:29" ht="18.75" customHeight="1" x14ac:dyDescent="0.55000000000000004">
      <c r="A12" s="3">
        <v>10</v>
      </c>
      <c r="B12" s="8" t="s">
        <v>82</v>
      </c>
      <c r="C12" s="5" t="s">
        <v>9</v>
      </c>
      <c r="D12" s="5">
        <v>3</v>
      </c>
      <c r="E12" s="5">
        <f>IFERROR(VLOOKUP(Table_4[[#This Row],[L3 Event1]],Table16[#All],2,FALSE),0)</f>
        <v>0</v>
      </c>
      <c r="F12" s="5">
        <f>IFERROR(VLOOKUP(Table_4[[#This Row],[L3 Event2]],Table16[#All],2,FALSE),0)</f>
        <v>0</v>
      </c>
      <c r="G12" s="5">
        <f>IFERROR(VLOOKUP(Table_4[[#This Row],[L3 Event3]],Table16[#All],2,FALSE),0)</f>
        <v>0</v>
      </c>
      <c r="H12" s="5">
        <v>30</v>
      </c>
      <c r="I12" s="14">
        <v>25</v>
      </c>
      <c r="J12" s="2">
        <v>0</v>
      </c>
      <c r="K12" s="2">
        <v>30</v>
      </c>
      <c r="L12" s="5">
        <v>0</v>
      </c>
      <c r="M12" s="6">
        <f>SUM(E12:L12)</f>
        <v>85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ca="1">IF(D12=3,N12,O12)</f>
        <v>0</v>
      </c>
      <c r="Q12" s="6" cm="1">
        <f t="array" ref="Q12">IFERROR(SUM(LARGE(E12:L12,{1,2,3,4})),0)</f>
        <v>85</v>
      </c>
      <c r="R12" s="44"/>
      <c r="S12" s="44"/>
      <c r="T12" s="44"/>
      <c r="U12" s="44"/>
      <c r="V12" s="44"/>
      <c r="W12" s="44"/>
      <c r="X12" s="44"/>
      <c r="Y12" s="44"/>
      <c r="Z12" s="5"/>
      <c r="AA12" s="5"/>
      <c r="AB12" s="5"/>
      <c r="AC12" s="8"/>
    </row>
    <row r="13" spans="1:29" ht="18.75" customHeight="1" x14ac:dyDescent="0.55000000000000004">
      <c r="A13" s="3">
        <v>11</v>
      </c>
      <c r="B13" s="52" t="s">
        <v>269</v>
      </c>
      <c r="C13" s="5" t="s">
        <v>9</v>
      </c>
      <c r="D13" s="5">
        <v>3</v>
      </c>
      <c r="E13" s="5">
        <f>IFERROR(VLOOKUP(Table_4[[#This Row],[L3 Event1]],Table16[#All],2,FALSE),0)</f>
        <v>0</v>
      </c>
      <c r="F13" s="5">
        <f>IFERROR(VLOOKUP(Table_4[[#This Row],[L3 Event2]],Table16[#All],2,FALSE),0)</f>
        <v>50</v>
      </c>
      <c r="G13" s="5">
        <f>IFERROR(VLOOKUP(Table_4[[#This Row],[L3 Event3]],Table16[#All],2,FALSE),0)</f>
        <v>25</v>
      </c>
      <c r="H13" s="5">
        <v>0</v>
      </c>
      <c r="I13" s="14">
        <v>0</v>
      </c>
      <c r="J13" s="2">
        <v>0</v>
      </c>
      <c r="K13" s="2">
        <v>0</v>
      </c>
      <c r="L13" s="2">
        <v>0</v>
      </c>
      <c r="M13" s="6">
        <f>SUM(E13:L13)</f>
        <v>75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75</v>
      </c>
      <c r="O13" s="5" cm="1">
        <f t="array" aca="1" ref="O13" ca="1">IFERROR(SUM(LARGE(OFFSET(E13,0,0,1,'points tables'!$G$2),{1,2})/2*3),(IFERROR(SUM(LARGE(OFFSET(E13,0,0,1,'points tables'!$G$2),{1})/2*3),0)))</f>
        <v>112.5</v>
      </c>
      <c r="P13" s="7">
        <f ca="1">IF(D13=3,N13,O13)</f>
        <v>75</v>
      </c>
      <c r="Q13" s="6" cm="1">
        <f t="array" ref="Q13">IFERROR(SUM(LARGE(E13:L13,{1,2,3,4})),0)</f>
        <v>75</v>
      </c>
      <c r="R13" s="44"/>
      <c r="S13" s="44">
        <v>1</v>
      </c>
      <c r="T13" s="44">
        <v>3</v>
      </c>
      <c r="U13" s="44"/>
      <c r="V13" s="44"/>
      <c r="W13" s="44"/>
      <c r="X13" s="44"/>
      <c r="Y13" s="44"/>
      <c r="Z13" s="5"/>
      <c r="AA13" s="5"/>
      <c r="AB13" s="5"/>
      <c r="AC13" s="8"/>
    </row>
    <row r="14" spans="1:29" ht="18.75" customHeight="1" x14ac:dyDescent="0.55000000000000004">
      <c r="A14" s="3">
        <v>12</v>
      </c>
      <c r="B14" s="52" t="s">
        <v>239</v>
      </c>
      <c r="C14" s="5" t="s">
        <v>9</v>
      </c>
      <c r="D14" s="5">
        <v>3</v>
      </c>
      <c r="E14" s="5">
        <f>IFERROR(VLOOKUP(Table_4[[#This Row],[L3 Event1]],Table16[#All],2,FALSE),0)</f>
        <v>50</v>
      </c>
      <c r="F14" s="5">
        <f>IFERROR(VLOOKUP(Table_4[[#This Row],[L3 Event2]],Table16[#All],2,FALSE),0)</f>
        <v>0</v>
      </c>
      <c r="G14" s="5">
        <f>IFERROR(VLOOKUP(Table_4[[#This Row],[L3 Event3]],Table16[#All],2,FALSE),0)</f>
        <v>20</v>
      </c>
      <c r="H14" s="5">
        <v>0</v>
      </c>
      <c r="I14" s="14">
        <v>0</v>
      </c>
      <c r="J14" s="2">
        <v>0</v>
      </c>
      <c r="K14" s="2">
        <v>0</v>
      </c>
      <c r="L14" s="5">
        <v>0</v>
      </c>
      <c r="M14" s="6">
        <f>SUM(E14:L14)</f>
        <v>70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70</v>
      </c>
      <c r="O14" s="5" cm="1">
        <f t="array" aca="1" ref="O14" ca="1">IFERROR(SUM(LARGE(OFFSET(E14,0,0,1,'points tables'!$G$2),{1,2})/2*3),(IFERROR(SUM(LARGE(OFFSET(E14,0,0,1,'points tables'!$G$2),{1})/2*3),0)))</f>
        <v>105</v>
      </c>
      <c r="P14" s="7">
        <f ca="1">IF(D14=3,N14,O14)</f>
        <v>70</v>
      </c>
      <c r="Q14" s="6" cm="1">
        <f t="array" ref="Q14">IFERROR(SUM(LARGE(E14:L14,{1,2,3,4})),0)</f>
        <v>70</v>
      </c>
      <c r="R14" s="44">
        <v>1</v>
      </c>
      <c r="S14" s="44"/>
      <c r="T14" s="44">
        <v>5</v>
      </c>
      <c r="U14" s="44"/>
      <c r="V14" s="44"/>
      <c r="W14" s="44"/>
      <c r="X14" s="44"/>
      <c r="Y14" s="44"/>
      <c r="Z14" s="5"/>
      <c r="AA14" s="5"/>
      <c r="AB14" s="5"/>
      <c r="AC14" s="8"/>
    </row>
    <row r="15" spans="1:29" ht="18.75" customHeight="1" x14ac:dyDescent="0.55000000000000004">
      <c r="A15" s="3">
        <v>13</v>
      </c>
      <c r="B15" s="8" t="s">
        <v>84</v>
      </c>
      <c r="C15" s="5" t="s">
        <v>9</v>
      </c>
      <c r="D15" s="5">
        <v>3</v>
      </c>
      <c r="E15" s="5">
        <f>IFERROR(VLOOKUP(Table_4[[#This Row],[L3 Event1]],Table16[#All],2,FALSE),0)</f>
        <v>0</v>
      </c>
      <c r="F15" s="5">
        <f>IFERROR(VLOOKUP(Table_4[[#This Row],[L3 Event2]],Table16[#All],2,FALSE),0)</f>
        <v>0</v>
      </c>
      <c r="G15" s="5">
        <f>IFERROR(VLOOKUP(Table_4[[#This Row],[L3 Event3]],Table16[#All],2,FALSE),0)</f>
        <v>20</v>
      </c>
      <c r="H15" s="5">
        <v>45</v>
      </c>
      <c r="I15" s="14">
        <v>0</v>
      </c>
      <c r="J15" s="2">
        <v>0</v>
      </c>
      <c r="K15" s="2">
        <v>0</v>
      </c>
      <c r="L15" s="5">
        <v>0</v>
      </c>
      <c r="M15" s="6">
        <f>SUM(E15:L15)</f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20</v>
      </c>
      <c r="O15" s="5" cm="1">
        <f t="array" aca="1" ref="O15" ca="1">IFERROR(SUM(LARGE(OFFSET(E15,0,0,1,'points tables'!$G$2),{1,2})/2*3),(IFERROR(SUM(LARGE(OFFSET(E15,0,0,1,'points tables'!$G$2),{1})/2*3),0)))</f>
        <v>30</v>
      </c>
      <c r="P15" s="7">
        <f ca="1">IF(D15=3,N15,O15)</f>
        <v>20</v>
      </c>
      <c r="Q15" s="6" cm="1">
        <f t="array" ref="Q15">IFERROR(SUM(LARGE(E15:L15,{1,2,3,4})),0)</f>
        <v>65</v>
      </c>
      <c r="R15" s="44"/>
      <c r="S15" s="44"/>
      <c r="T15" s="44">
        <v>4</v>
      </c>
      <c r="U15" s="44"/>
      <c r="V15" s="44"/>
      <c r="W15" s="44"/>
      <c r="X15" s="44"/>
      <c r="Y15" s="44"/>
      <c r="Z15" s="5"/>
      <c r="AA15" s="5"/>
      <c r="AB15" s="5"/>
      <c r="AC15" s="8"/>
    </row>
    <row r="16" spans="1:29" ht="18.75" customHeight="1" x14ac:dyDescent="0.55000000000000004">
      <c r="A16" s="3">
        <v>14</v>
      </c>
      <c r="B16" s="1" t="s">
        <v>85</v>
      </c>
      <c r="C16" s="5" t="s">
        <v>9</v>
      </c>
      <c r="D16" s="5">
        <v>3</v>
      </c>
      <c r="E16" s="5">
        <f>IFERROR(VLOOKUP(Table_4[[#This Row],[L3 Event1]],Table16[#All],2,FALSE),0)</f>
        <v>0</v>
      </c>
      <c r="F16" s="5">
        <f>IFERROR(VLOOKUP(Table_4[[#This Row],[L3 Event2]],Table16[#All],2,FALSE),0)</f>
        <v>0</v>
      </c>
      <c r="G16" s="5">
        <f>IFERROR(VLOOKUP(Table_4[[#This Row],[L3 Event3]],Table16[#All],2,FALSE),0)</f>
        <v>0</v>
      </c>
      <c r="H16" s="5">
        <v>0</v>
      </c>
      <c r="I16" s="14">
        <v>0</v>
      </c>
      <c r="J16" s="2">
        <v>0</v>
      </c>
      <c r="K16" s="2">
        <v>45</v>
      </c>
      <c r="L16" s="5">
        <v>0</v>
      </c>
      <c r="M16" s="6">
        <f>SUM(E16:L16)</f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ca="1">IF(D16=3,N16,O16)</f>
        <v>0</v>
      </c>
      <c r="Q16" s="6" cm="1">
        <f t="array" ref="Q16">IFERROR(SUM(LARGE(E16:L16,{1,2,3,4})),0)</f>
        <v>45</v>
      </c>
      <c r="R16" s="44"/>
      <c r="S16" s="44"/>
      <c r="T16" s="44"/>
      <c r="U16" s="44"/>
      <c r="V16" s="44"/>
      <c r="W16" s="44"/>
      <c r="X16" s="44"/>
      <c r="Y16" s="44"/>
      <c r="Z16" s="5"/>
      <c r="AA16" s="5"/>
      <c r="AB16" s="5"/>
      <c r="AC16" s="8"/>
    </row>
    <row r="17" spans="1:29" ht="18.75" customHeight="1" x14ac:dyDescent="0.55000000000000004">
      <c r="A17" s="3">
        <v>15</v>
      </c>
      <c r="B17" s="1" t="s">
        <v>48</v>
      </c>
      <c r="C17" s="5" t="s">
        <v>9</v>
      </c>
      <c r="D17" s="5">
        <v>3</v>
      </c>
      <c r="E17" s="5">
        <f>IFERROR(VLOOKUP(Table_4[[#This Row],[L3 Event1]],Table16[#All],2,FALSE),0)</f>
        <v>0</v>
      </c>
      <c r="F17" s="5">
        <f>IFERROR(VLOOKUP(Table_4[[#This Row],[L3 Event2]],Table16[#All],2,FALSE),0)</f>
        <v>0</v>
      </c>
      <c r="G17" s="5">
        <f>IFERROR(VLOOKUP(Table_4[[#This Row],[L3 Event3]],Table16[#All],2,FALSE),0)</f>
        <v>0</v>
      </c>
      <c r="H17" s="5">
        <v>0</v>
      </c>
      <c r="I17" s="14">
        <v>0</v>
      </c>
      <c r="J17" s="2">
        <v>0</v>
      </c>
      <c r="K17" s="2">
        <v>10</v>
      </c>
      <c r="L17" s="2">
        <v>30</v>
      </c>
      <c r="M17" s="6">
        <f>SUM(E17:L17)</f>
        <v>40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ca="1">IF(D17=3,N17,O17)</f>
        <v>0</v>
      </c>
      <c r="Q17" s="6" cm="1">
        <f t="array" ref="Q17">IFERROR(SUM(LARGE(E17:L17,{1,2,3,4})),0)</f>
        <v>40</v>
      </c>
      <c r="R17" s="44"/>
      <c r="S17" s="44"/>
      <c r="T17" s="44"/>
      <c r="U17" s="44"/>
      <c r="V17" s="44"/>
      <c r="W17" s="44"/>
      <c r="X17" s="44"/>
      <c r="Y17" s="44"/>
      <c r="Z17" s="5"/>
      <c r="AA17" s="5"/>
      <c r="AB17" s="5"/>
      <c r="AC17" s="8"/>
    </row>
    <row r="18" spans="1:29" ht="18.75" customHeight="1" x14ac:dyDescent="0.55000000000000004">
      <c r="A18" s="3">
        <v>16</v>
      </c>
      <c r="B18" s="8" t="s">
        <v>224</v>
      </c>
      <c r="C18" s="5" t="s">
        <v>9</v>
      </c>
      <c r="D18" s="5">
        <v>3</v>
      </c>
      <c r="E18" s="5">
        <f>IFERROR(VLOOKUP(Table_4[[#This Row],[L3 Event1]],Table16[#All],2,FALSE),0)</f>
        <v>0</v>
      </c>
      <c r="F18" s="5">
        <f>IFERROR(VLOOKUP(Table_4[[#This Row],[L3 Event2]],Table16[#All],2,FALSE),0)</f>
        <v>0</v>
      </c>
      <c r="G18" s="5">
        <f>IFERROR(VLOOKUP(Table_4[[#This Row],[L3 Event3]],Table16[#All],2,FALSE),0)</f>
        <v>0</v>
      </c>
      <c r="H18" s="5">
        <v>0</v>
      </c>
      <c r="I18" s="14">
        <v>0</v>
      </c>
      <c r="J18" s="2">
        <v>0</v>
      </c>
      <c r="K18" s="2">
        <v>0</v>
      </c>
      <c r="L18" s="5">
        <v>35</v>
      </c>
      <c r="M18" s="6">
        <f>SUM(E18:L18)</f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ca="1">IF(D18=3,N18,O18)</f>
        <v>0</v>
      </c>
      <c r="Q18" s="6" cm="1">
        <f t="array" ref="Q18">IFERROR(SUM(LARGE(E18:L18,{1,2,3,4})),0)</f>
        <v>35</v>
      </c>
      <c r="R18" s="44"/>
      <c r="S18" s="44"/>
      <c r="T18" s="44"/>
      <c r="U18" s="44"/>
      <c r="V18" s="44"/>
      <c r="W18" s="44"/>
      <c r="X18" s="44"/>
      <c r="Y18" s="44"/>
      <c r="Z18" s="5"/>
      <c r="AA18" s="5"/>
      <c r="AB18" s="5"/>
      <c r="AC18" s="8"/>
    </row>
    <row r="19" spans="1:29" ht="18.75" customHeight="1" x14ac:dyDescent="0.55000000000000004">
      <c r="A19" s="3">
        <v>17</v>
      </c>
      <c r="B19" s="57" t="s">
        <v>240</v>
      </c>
      <c r="C19" s="5" t="s">
        <v>9</v>
      </c>
      <c r="D19" s="5">
        <v>3</v>
      </c>
      <c r="E19" s="5">
        <f>IFERROR(VLOOKUP(Table_4[[#This Row],[L3 Event1]],Table16[#All],2,FALSE),0)</f>
        <v>35</v>
      </c>
      <c r="F19" s="5">
        <f>IFERROR(VLOOKUP(Table_4[[#This Row],[L3 Event2]],Table16[#All],2,FALSE),0)</f>
        <v>0</v>
      </c>
      <c r="G19" s="5">
        <f>IFERROR(VLOOKUP(Table_4[[#This Row],[L3 Event3]],Table16[#All],2,FALSE),0)</f>
        <v>0</v>
      </c>
      <c r="H19" s="5">
        <v>0</v>
      </c>
      <c r="I19" s="14">
        <v>0</v>
      </c>
      <c r="J19" s="2">
        <v>0</v>
      </c>
      <c r="K19" s="2">
        <v>0</v>
      </c>
      <c r="L19" s="5">
        <v>0</v>
      </c>
      <c r="M19" s="6">
        <f>SUM(E19:L19)</f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7">
        <f ca="1">IF(D19=3,N19,O19)</f>
        <v>35</v>
      </c>
      <c r="Q19" s="6" cm="1">
        <f t="array" ref="Q19">IFERROR(SUM(LARGE(E19:L19,{1,2,3,4})),0)</f>
        <v>35</v>
      </c>
      <c r="R19" s="44">
        <v>2</v>
      </c>
      <c r="S19" s="44"/>
      <c r="T19" s="44"/>
      <c r="U19" s="44"/>
      <c r="V19" s="44"/>
      <c r="W19" s="44"/>
      <c r="X19" s="44"/>
      <c r="Y19" s="44"/>
      <c r="Z19" s="5"/>
      <c r="AA19" s="5"/>
      <c r="AB19" s="5"/>
      <c r="AC19" s="8"/>
    </row>
    <row r="20" spans="1:29" ht="18.75" customHeight="1" x14ac:dyDescent="0.55000000000000004">
      <c r="A20" s="3">
        <v>18</v>
      </c>
      <c r="B20" s="8" t="s">
        <v>257</v>
      </c>
      <c r="C20" s="5" t="s">
        <v>9</v>
      </c>
      <c r="D20" s="5">
        <v>3</v>
      </c>
      <c r="E20" s="5">
        <f>IFERROR(VLOOKUP(Table_4[[#This Row],[L3 Event1]],Table16[#All],2,FALSE),0)</f>
        <v>0</v>
      </c>
      <c r="F20" s="5">
        <f>IFERROR(VLOOKUP(Table_4[[#This Row],[L3 Event2]],Table16[#All],2,FALSE),0)</f>
        <v>20</v>
      </c>
      <c r="G20" s="5">
        <f>IFERROR(VLOOKUP(Table_4[[#This Row],[L3 Event3]],Table16[#All],2,FALSE),0)</f>
        <v>15</v>
      </c>
      <c r="H20" s="5">
        <v>0</v>
      </c>
      <c r="I20" s="14">
        <v>0</v>
      </c>
      <c r="J20" s="2">
        <v>0</v>
      </c>
      <c r="K20" s="2">
        <v>0</v>
      </c>
      <c r="L20" s="2">
        <v>0</v>
      </c>
      <c r="M20" s="6">
        <f>SUM(E20:L20)</f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7">
        <f ca="1">IF(D20=3,N20,O20)</f>
        <v>35</v>
      </c>
      <c r="Q20" s="6" cm="1">
        <f t="array" ref="Q20">IFERROR(SUM(LARGE(E20:L20,{1,2,3,4})),0)</f>
        <v>35</v>
      </c>
      <c r="R20" s="44"/>
      <c r="S20" s="44">
        <v>5</v>
      </c>
      <c r="T20" s="44">
        <v>6</v>
      </c>
      <c r="U20" s="44"/>
      <c r="V20" s="44"/>
      <c r="W20" s="44"/>
      <c r="X20" s="44"/>
      <c r="Y20" s="44"/>
      <c r="Z20" s="5"/>
      <c r="AA20" s="5"/>
      <c r="AB20" s="5"/>
      <c r="AC20" s="8"/>
    </row>
    <row r="21" spans="1:29" ht="18.75" customHeight="1" x14ac:dyDescent="0.55000000000000004">
      <c r="A21" s="3">
        <v>19</v>
      </c>
      <c r="B21" s="8" t="s">
        <v>89</v>
      </c>
      <c r="C21" s="5" t="s">
        <v>9</v>
      </c>
      <c r="D21" s="5">
        <v>3</v>
      </c>
      <c r="E21" s="5">
        <f>IFERROR(VLOOKUP(Table_4[[#This Row],[L3 Event1]],Table16[#All],2,FALSE),0)</f>
        <v>0</v>
      </c>
      <c r="F21" s="5">
        <f>IFERROR(VLOOKUP(Table_4[[#This Row],[L3 Event2]],Table16[#All],2,FALSE),0)</f>
        <v>0</v>
      </c>
      <c r="G21" s="5">
        <f>IFERROR(VLOOKUP(Table_4[[#This Row],[L3 Event3]],Table16[#All],2,FALSE),0)</f>
        <v>0</v>
      </c>
      <c r="H21" s="5">
        <v>0</v>
      </c>
      <c r="I21" s="14">
        <v>0</v>
      </c>
      <c r="J21" s="2">
        <v>25</v>
      </c>
      <c r="K21" s="2">
        <v>0</v>
      </c>
      <c r="L21" s="5">
        <v>0</v>
      </c>
      <c r="M21" s="6">
        <f>SUM(E21:L21)</f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ca="1">IF(D21=3,N21,O21)</f>
        <v>0</v>
      </c>
      <c r="Q21" s="6" cm="1">
        <f t="array" ref="Q21">IFERROR(SUM(LARGE(E21:L21,{1,2,3,4})),0)</f>
        <v>25</v>
      </c>
      <c r="R21" s="44"/>
      <c r="S21" s="44"/>
      <c r="T21" s="44"/>
      <c r="U21" s="44"/>
      <c r="V21" s="44"/>
      <c r="W21" s="44"/>
      <c r="X21" s="44"/>
      <c r="Y21" s="44"/>
      <c r="Z21" s="5"/>
      <c r="AA21" s="5"/>
      <c r="AB21" s="5"/>
      <c r="AC21" s="8"/>
    </row>
    <row r="22" spans="1:29" ht="18.75" customHeight="1" x14ac:dyDescent="0.55000000000000004">
      <c r="A22" s="3">
        <v>20</v>
      </c>
      <c r="B22" s="8" t="s">
        <v>90</v>
      </c>
      <c r="C22" s="5" t="s">
        <v>9</v>
      </c>
      <c r="D22" s="5">
        <v>3</v>
      </c>
      <c r="E22" s="5">
        <f>IFERROR(VLOOKUP(Table_4[[#This Row],[L3 Event1]],Table16[#All],2,FALSE),0)</f>
        <v>0</v>
      </c>
      <c r="F22" s="5">
        <f>IFERROR(VLOOKUP(Table_4[[#This Row],[L3 Event2]],Table16[#All],2,FALSE),0)</f>
        <v>0</v>
      </c>
      <c r="G22" s="5">
        <f>IFERROR(VLOOKUP(Table_4[[#This Row],[L3 Event3]],Table16[#All],2,FALSE),0)</f>
        <v>0</v>
      </c>
      <c r="H22" s="5">
        <v>0</v>
      </c>
      <c r="I22" s="14">
        <v>0</v>
      </c>
      <c r="J22" s="2">
        <v>0</v>
      </c>
      <c r="K22" s="2">
        <v>25</v>
      </c>
      <c r="L22" s="5">
        <v>0</v>
      </c>
      <c r="M22" s="6">
        <f>SUM(E22:L22)</f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ca="1">IF(D22=3,N22,O22)</f>
        <v>0</v>
      </c>
      <c r="Q22" s="6" cm="1">
        <f t="array" ref="Q22">IFERROR(SUM(LARGE(E22:L22,{1,2,3,4})),0)</f>
        <v>25</v>
      </c>
      <c r="R22" s="44"/>
      <c r="S22" s="44"/>
      <c r="T22" s="44"/>
      <c r="U22" s="44"/>
      <c r="V22" s="44"/>
      <c r="W22" s="44"/>
      <c r="X22" s="44"/>
      <c r="Y22" s="44"/>
      <c r="Z22" s="5"/>
      <c r="AA22" s="5"/>
      <c r="AB22" s="5"/>
      <c r="AC22" s="8"/>
    </row>
    <row r="23" spans="1:29" ht="18.75" customHeight="1" x14ac:dyDescent="0.55000000000000004">
      <c r="A23" s="3">
        <v>21</v>
      </c>
      <c r="B23" s="57" t="s">
        <v>241</v>
      </c>
      <c r="C23" s="5" t="s">
        <v>9</v>
      </c>
      <c r="D23" s="5">
        <v>3</v>
      </c>
      <c r="E23" s="5">
        <f>IFERROR(VLOOKUP(Table_4[[#This Row],[L3 Event1]],Table16[#All],2,FALSE),0)</f>
        <v>25</v>
      </c>
      <c r="F23" s="5">
        <f>IFERROR(VLOOKUP(Table_4[[#This Row],[L3 Event2]],Table16[#All],2,FALSE),0)</f>
        <v>0</v>
      </c>
      <c r="G23" s="5">
        <f>IFERROR(VLOOKUP(Table_4[[#This Row],[L3 Event3]],Table16[#All],2,FALSE),0)</f>
        <v>0</v>
      </c>
      <c r="H23" s="5">
        <v>0</v>
      </c>
      <c r="I23" s="14">
        <v>0</v>
      </c>
      <c r="J23" s="2">
        <v>0</v>
      </c>
      <c r="K23" s="2">
        <v>0</v>
      </c>
      <c r="L23" s="5">
        <v>0</v>
      </c>
      <c r="M23" s="6">
        <f>SUM(E23:L23)</f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25</v>
      </c>
      <c r="O23" s="5" cm="1">
        <f t="array" aca="1" ref="O23" ca="1">IFERROR(SUM(LARGE(OFFSET(E23,0,0,1,'points tables'!$G$2),{1,2})/2*3),(IFERROR(SUM(LARGE(OFFSET(E23,0,0,1,'points tables'!$G$2),{1})/2*3),0)))</f>
        <v>37.5</v>
      </c>
      <c r="P23" s="7">
        <f ca="1">IF(D23=3,N23,O23)</f>
        <v>25</v>
      </c>
      <c r="Q23" s="6" cm="1">
        <f t="array" ref="Q23">IFERROR(SUM(LARGE(E23:L23,{1,2,3,4})),0)</f>
        <v>25</v>
      </c>
      <c r="R23" s="44">
        <v>3</v>
      </c>
      <c r="S23" s="44"/>
      <c r="T23" s="44"/>
      <c r="U23" s="44"/>
      <c r="V23" s="44"/>
      <c r="W23" s="44"/>
      <c r="X23" s="44"/>
      <c r="Y23" s="44"/>
      <c r="Z23" s="5"/>
      <c r="AA23" s="5"/>
      <c r="AB23" s="5"/>
      <c r="AC23" s="8"/>
    </row>
    <row r="24" spans="1:29" ht="18.75" customHeight="1" x14ac:dyDescent="0.55000000000000004">
      <c r="A24" s="3">
        <v>22</v>
      </c>
      <c r="B24" s="8" t="s">
        <v>92</v>
      </c>
      <c r="C24" s="5" t="s">
        <v>9</v>
      </c>
      <c r="D24" s="5">
        <v>3</v>
      </c>
      <c r="E24" s="5">
        <f>IFERROR(VLOOKUP(Table_4[[#This Row],[L3 Event1]],Table16[#All],2,FALSE),0)</f>
        <v>0</v>
      </c>
      <c r="F24" s="5">
        <f>IFERROR(VLOOKUP(Table_4[[#This Row],[L3 Event2]],Table16[#All],2,FALSE),0)</f>
        <v>0</v>
      </c>
      <c r="G24" s="5">
        <f>IFERROR(VLOOKUP(Table_4[[#This Row],[L3 Event3]],Table16[#All],2,FALSE),0)</f>
        <v>0</v>
      </c>
      <c r="H24" s="5">
        <v>0</v>
      </c>
      <c r="I24" s="14">
        <v>0</v>
      </c>
      <c r="J24" s="2">
        <v>20</v>
      </c>
      <c r="K24" s="2">
        <v>0</v>
      </c>
      <c r="L24" s="5">
        <v>0</v>
      </c>
      <c r="M24" s="6">
        <f>SUM(E24:L24)</f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ca="1">IF(D24=3,N24,O24)</f>
        <v>0</v>
      </c>
      <c r="Q24" s="6" cm="1">
        <f t="array" ref="Q24">IFERROR(SUM(LARGE(E24:L24,{1,2,3,4})),0)</f>
        <v>20</v>
      </c>
      <c r="R24" s="44"/>
      <c r="S24" s="44"/>
      <c r="T24" s="44"/>
      <c r="U24" s="44"/>
      <c r="V24" s="44"/>
      <c r="W24" s="44"/>
      <c r="X24" s="44"/>
      <c r="Y24" s="44"/>
      <c r="Z24" s="5"/>
      <c r="AA24" s="5"/>
      <c r="AB24" s="5"/>
      <c r="AC24" s="8"/>
    </row>
    <row r="25" spans="1:29" ht="18.75" customHeight="1" x14ac:dyDescent="0.55000000000000004">
      <c r="A25" s="3">
        <v>23</v>
      </c>
      <c r="B25" s="57" t="s">
        <v>242</v>
      </c>
      <c r="C25" s="5" t="s">
        <v>9</v>
      </c>
      <c r="D25" s="5">
        <v>3</v>
      </c>
      <c r="E25" s="5">
        <f>IFERROR(VLOOKUP(Table_4[[#This Row],[L3 Event1]],Table16[#All],2,FALSE),0)</f>
        <v>20</v>
      </c>
      <c r="F25" s="5">
        <f>IFERROR(VLOOKUP(Table_4[[#This Row],[L3 Event2]],Table16[#All],2,FALSE),0)</f>
        <v>0</v>
      </c>
      <c r="G25" s="5">
        <f>IFERROR(VLOOKUP(Table_4[[#This Row],[L3 Event3]],Table16[#All],2,FALSE),0)</f>
        <v>0</v>
      </c>
      <c r="H25" s="5">
        <v>0</v>
      </c>
      <c r="I25" s="14">
        <v>0</v>
      </c>
      <c r="J25" s="2">
        <v>0</v>
      </c>
      <c r="K25" s="2">
        <v>0</v>
      </c>
      <c r="L25" s="5">
        <v>0</v>
      </c>
      <c r="M25" s="6">
        <f>SUM(E25:L25)</f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7">
        <f ca="1">IF(D25=3,N25,O25)</f>
        <v>20</v>
      </c>
      <c r="Q25" s="6" cm="1">
        <f t="array" ref="Q25">IFERROR(SUM(LARGE(E25:L25,{1,2,3,4})),0)</f>
        <v>20</v>
      </c>
      <c r="R25" s="44">
        <v>5</v>
      </c>
      <c r="S25" s="44"/>
      <c r="T25" s="44"/>
      <c r="U25" s="44"/>
      <c r="V25" s="44"/>
      <c r="W25" s="44"/>
      <c r="X25" s="44"/>
      <c r="Y25" s="44"/>
      <c r="Z25" s="5"/>
      <c r="AA25" s="5"/>
      <c r="AB25" s="5"/>
      <c r="AC25" s="8"/>
    </row>
    <row r="26" spans="1:29" ht="18.75" customHeight="1" x14ac:dyDescent="0.55000000000000004">
      <c r="A26" s="3">
        <v>24</v>
      </c>
      <c r="B26" s="57" t="s">
        <v>57</v>
      </c>
      <c r="C26" s="5" t="s">
        <v>9</v>
      </c>
      <c r="D26" s="5">
        <v>3</v>
      </c>
      <c r="E26" s="5">
        <f>IFERROR(VLOOKUP(Table_4[[#This Row],[L3 Event1]],Table16[#All],2,FALSE),0)</f>
        <v>15</v>
      </c>
      <c r="F26" s="5">
        <f>IFERROR(VLOOKUP(Table_4[[#This Row],[L3 Event2]],Table16[#All],2,FALSE),0)</f>
        <v>0</v>
      </c>
      <c r="G26" s="5">
        <f>IFERROR(VLOOKUP(Table_4[[#This Row],[L3 Event3]],Table16[#All],2,FALSE),0)</f>
        <v>0</v>
      </c>
      <c r="H26" s="5">
        <v>0</v>
      </c>
      <c r="I26" s="14">
        <v>0</v>
      </c>
      <c r="J26" s="2">
        <v>0</v>
      </c>
      <c r="K26" s="2">
        <v>0</v>
      </c>
      <c r="L26" s="5">
        <v>0</v>
      </c>
      <c r="M26" s="6">
        <f>SUM(E26:L26)</f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15</v>
      </c>
      <c r="O26" s="5" cm="1">
        <f t="array" aca="1" ref="O26" ca="1">IFERROR(SUM(LARGE(OFFSET(E26,0,0,1,'points tables'!$G$2),{1,2})/2*3),(IFERROR(SUM(LARGE(OFFSET(E26,0,0,1,'points tables'!$G$2),{1})/2*3),0)))</f>
        <v>22.5</v>
      </c>
      <c r="P26" s="7">
        <f ca="1">IF(D26=3,N26,O26)</f>
        <v>15</v>
      </c>
      <c r="Q26" s="6" cm="1">
        <f t="array" ref="Q26">IFERROR(SUM(LARGE(E26:L26,{1,2,3,4})),0)</f>
        <v>15</v>
      </c>
      <c r="R26" s="44">
        <v>6</v>
      </c>
      <c r="S26" s="44"/>
      <c r="T26" s="44"/>
      <c r="U26" s="44"/>
      <c r="V26" s="44"/>
      <c r="W26" s="44"/>
      <c r="X26" s="44"/>
      <c r="Y26" s="44"/>
      <c r="Z26" s="5"/>
      <c r="AA26" s="5"/>
      <c r="AB26" s="5"/>
      <c r="AC26" s="8"/>
    </row>
    <row r="27" spans="1:29" ht="18.75" customHeight="1" x14ac:dyDescent="0.55000000000000004">
      <c r="A27" s="3">
        <v>25</v>
      </c>
      <c r="B27" s="57" t="s">
        <v>243</v>
      </c>
      <c r="C27" s="5" t="s">
        <v>9</v>
      </c>
      <c r="D27" s="5">
        <v>3</v>
      </c>
      <c r="E27" s="5">
        <f>IFERROR(VLOOKUP(Table_4[[#This Row],[L3 Event1]],Table16[#All],2,FALSE),0)</f>
        <v>15</v>
      </c>
      <c r="F27" s="5">
        <f>IFERROR(VLOOKUP(Table_4[[#This Row],[L3 Event2]],Table16[#All],2,FALSE),0)</f>
        <v>0</v>
      </c>
      <c r="G27" s="5">
        <f>IFERROR(VLOOKUP(Table_4[[#This Row],[L3 Event3]],Table16[#All],2,FALSE),0)</f>
        <v>0</v>
      </c>
      <c r="H27" s="5">
        <v>0</v>
      </c>
      <c r="I27" s="14">
        <v>0</v>
      </c>
      <c r="J27" s="2">
        <v>0</v>
      </c>
      <c r="K27" s="2">
        <v>0</v>
      </c>
      <c r="L27" s="2">
        <v>0</v>
      </c>
      <c r="M27" s="6">
        <f>SUM(E27:L27)</f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7">
        <f ca="1">IF(D27=3,N27,O27)</f>
        <v>15</v>
      </c>
      <c r="Q27" s="6" cm="1">
        <f t="array" ref="Q27">IFERROR(SUM(LARGE(E27:L27,{1,2,3,4})),0)</f>
        <v>15</v>
      </c>
      <c r="R27" s="44">
        <v>7</v>
      </c>
      <c r="S27" s="44"/>
      <c r="T27" s="44"/>
      <c r="U27" s="44"/>
      <c r="V27" s="44"/>
      <c r="W27" s="44"/>
      <c r="X27" s="44"/>
      <c r="Y27" s="44"/>
      <c r="Z27" s="5"/>
      <c r="AA27" s="5"/>
      <c r="AB27" s="5"/>
      <c r="AC27" s="8"/>
    </row>
    <row r="28" spans="1:29" ht="18.75" customHeight="1" x14ac:dyDescent="0.55000000000000004">
      <c r="A28" s="3">
        <v>26</v>
      </c>
      <c r="B28" s="1" t="s">
        <v>258</v>
      </c>
      <c r="C28" s="5" t="s">
        <v>9</v>
      </c>
      <c r="D28" s="5">
        <v>3</v>
      </c>
      <c r="E28" s="5">
        <f>IFERROR(VLOOKUP(Table_4[[#This Row],[L3 Event1]],Table16[#All],2,FALSE),0)</f>
        <v>0</v>
      </c>
      <c r="F28" s="5">
        <f>IFERROR(VLOOKUP(Table_4[[#This Row],[L3 Event2]],Table16[#All],2,FALSE),0)</f>
        <v>15</v>
      </c>
      <c r="G28" s="5">
        <f>IFERROR(VLOOKUP(Table_4[[#This Row],[L3 Event3]],Table16[#All],2,FALSE),0)</f>
        <v>0</v>
      </c>
      <c r="H28" s="5">
        <v>0</v>
      </c>
      <c r="I28" s="14">
        <v>0</v>
      </c>
      <c r="J28" s="2">
        <v>0</v>
      </c>
      <c r="K28" s="2">
        <v>0</v>
      </c>
      <c r="L28" s="2">
        <v>0</v>
      </c>
      <c r="M28" s="6">
        <f>SUM(E28:L28)</f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7">
        <f ca="1">IF(D28=3,N28,O28)</f>
        <v>15</v>
      </c>
      <c r="Q28" s="6" cm="1">
        <f t="array" ref="Q28">IFERROR(SUM(LARGE(E28:L28,{1,2,3,4})),0)</f>
        <v>15</v>
      </c>
      <c r="R28" s="44"/>
      <c r="S28" s="44">
        <v>6</v>
      </c>
      <c r="T28" s="44"/>
      <c r="U28" s="44"/>
      <c r="V28" s="44"/>
      <c r="W28" s="44"/>
      <c r="X28" s="44"/>
      <c r="Y28" s="44"/>
      <c r="Z28" s="5"/>
      <c r="AA28" s="5"/>
      <c r="AB28" s="5"/>
      <c r="AC28" s="8"/>
    </row>
    <row r="29" spans="1:29" ht="18.75" customHeight="1" x14ac:dyDescent="0.55000000000000004">
      <c r="A29" s="3">
        <v>27</v>
      </c>
      <c r="B29" s="52" t="s">
        <v>244</v>
      </c>
      <c r="C29" s="5" t="s">
        <v>9</v>
      </c>
      <c r="D29" s="5">
        <v>3</v>
      </c>
      <c r="E29" s="5">
        <f>IFERROR(VLOOKUP(Table_4[[#This Row],[L3 Event1]],Table16[#All],2,FALSE),0)</f>
        <v>10</v>
      </c>
      <c r="F29" s="5">
        <f>IFERROR(VLOOKUP(Table_4[[#This Row],[L3 Event2]],Table16[#All],2,FALSE),0)</f>
        <v>0</v>
      </c>
      <c r="G29" s="5">
        <f>IFERROR(VLOOKUP(Table_4[[#This Row],[L3 Event3]],Table16[#All],2,FALSE),0)</f>
        <v>0</v>
      </c>
      <c r="H29" s="5">
        <v>0</v>
      </c>
      <c r="I29" s="14">
        <v>0</v>
      </c>
      <c r="J29" s="2">
        <v>0</v>
      </c>
      <c r="K29" s="2">
        <v>0</v>
      </c>
      <c r="L29" s="2">
        <v>0</v>
      </c>
      <c r="M29" s="6">
        <f>SUM(E29:L29)</f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10</v>
      </c>
      <c r="O29" s="5" cm="1">
        <f t="array" aca="1" ref="O29" ca="1">IFERROR(SUM(LARGE(OFFSET(E29,0,0,1,'points tables'!$G$2),{1,2})/2*3),(IFERROR(SUM(LARGE(OFFSET(E29,0,0,1,'points tables'!$G$2),{1})/2*3),0)))</f>
        <v>15</v>
      </c>
      <c r="P29" s="7">
        <f ca="1">IF(D29=3,N29,O29)</f>
        <v>10</v>
      </c>
      <c r="Q29" s="6" cm="1">
        <f t="array" ref="Q29">IFERROR(SUM(LARGE(E29:L29,{1,2,3,4})),0)</f>
        <v>10</v>
      </c>
      <c r="R29" s="44">
        <v>8</v>
      </c>
      <c r="S29" s="44"/>
      <c r="T29" s="44"/>
      <c r="U29" s="44"/>
      <c r="V29" s="44"/>
      <c r="W29" s="44"/>
      <c r="X29" s="44"/>
      <c r="Y29" s="44"/>
      <c r="Z29" s="5"/>
      <c r="AA29" s="5"/>
      <c r="AB29" s="5"/>
      <c r="AC29" s="8"/>
    </row>
    <row r="30" spans="1:29" ht="18.75" customHeight="1" x14ac:dyDescent="0.55000000000000004">
      <c r="A30" s="3">
        <v>28</v>
      </c>
      <c r="B30" s="1" t="s">
        <v>301</v>
      </c>
      <c r="C30" s="5" t="s">
        <v>9</v>
      </c>
      <c r="D30" s="5">
        <v>3</v>
      </c>
      <c r="E30" s="5">
        <f>IFERROR(VLOOKUP(Table_4[[#This Row],[L3 Event1]],Table16[#All],2,FALSE),0)</f>
        <v>0</v>
      </c>
      <c r="F30" s="5">
        <f>IFERROR(VLOOKUP(Table_4[[#This Row],[L3 Event2]],Table16[#All],2,FALSE),0)</f>
        <v>0</v>
      </c>
      <c r="G30" s="5">
        <f>IFERROR(VLOOKUP(Table_4[[#This Row],[L3 Event3]],Table16[#All],2,FALSE),0)</f>
        <v>10</v>
      </c>
      <c r="H30" s="5">
        <v>0</v>
      </c>
      <c r="I30" s="14">
        <v>0</v>
      </c>
      <c r="J30" s="2">
        <v>0</v>
      </c>
      <c r="K30" s="2">
        <v>0</v>
      </c>
      <c r="L30" s="2">
        <v>0</v>
      </c>
      <c r="M30" s="6">
        <f>SUM(E30:L30)</f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10</v>
      </c>
      <c r="O30" s="5" cm="1">
        <f t="array" aca="1" ref="O30" ca="1">IFERROR(SUM(LARGE(OFFSET(E30,0,0,1,'points tables'!$G$2),{1,2})/2*3),(IFERROR(SUM(LARGE(OFFSET(E30,0,0,1,'points tables'!$G$2),{1})/2*3),0)))</f>
        <v>15</v>
      </c>
      <c r="P30" s="7">
        <f ca="1">IF(D30=3,N30,O30)</f>
        <v>10</v>
      </c>
      <c r="Q30" s="6" cm="1">
        <f t="array" ref="Q30">IFERROR(SUM(LARGE(E30:L30,{1,2,3,4})),0)</f>
        <v>10</v>
      </c>
      <c r="R30" s="44"/>
      <c r="S30" s="44"/>
      <c r="T30" s="44">
        <v>8</v>
      </c>
      <c r="U30" s="44"/>
      <c r="V30" s="44"/>
      <c r="W30" s="44"/>
      <c r="X30" s="44"/>
      <c r="Y30" s="44"/>
      <c r="Z30" s="5"/>
      <c r="AA30" s="5"/>
      <c r="AB30" s="5"/>
      <c r="AC30" s="8"/>
    </row>
    <row r="31" spans="1:29" ht="18.75" customHeight="1" x14ac:dyDescent="0.55000000000000004">
      <c r="A31" s="3">
        <v>29</v>
      </c>
      <c r="B31" s="8" t="s">
        <v>88</v>
      </c>
      <c r="C31" s="5" t="s">
        <v>9</v>
      </c>
      <c r="D31" s="5">
        <v>3</v>
      </c>
      <c r="E31" s="5">
        <f>IFERROR(VLOOKUP(Table_4[[#This Row],[L3 Event1]],Table16[#All],2,FALSE),0)</f>
        <v>0</v>
      </c>
      <c r="F31" s="5">
        <f>IFERROR(VLOOKUP(Table_4[[#This Row],[L3 Event2]],Table16[#All],2,FALSE),0)</f>
        <v>0</v>
      </c>
      <c r="G31" s="5">
        <f>IFERROR(VLOOKUP(Table_4[[#This Row],[L3 Event3]],Table16[#All],2,FALSE),0)</f>
        <v>0</v>
      </c>
      <c r="H31" s="5">
        <v>5</v>
      </c>
      <c r="I31" s="14">
        <v>0</v>
      </c>
      <c r="J31" s="2">
        <v>0</v>
      </c>
      <c r="K31" s="2">
        <v>0</v>
      </c>
      <c r="L31" s="5">
        <v>0</v>
      </c>
      <c r="M31" s="6">
        <f>SUM(E31:L31)</f>
        <v>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ca="1">IF(D31=3,N31,O31)</f>
        <v>0</v>
      </c>
      <c r="Q31" s="6" cm="1">
        <f t="array" ref="Q31">IFERROR(SUM(LARGE(E31:L31,{1,2,3,4})),0)</f>
        <v>5</v>
      </c>
      <c r="R31" s="44"/>
      <c r="S31" s="44"/>
      <c r="T31" s="44"/>
      <c r="U31" s="44"/>
      <c r="V31" s="44"/>
      <c r="W31" s="44"/>
      <c r="X31" s="44"/>
      <c r="Y31" s="44"/>
      <c r="Z31" s="5"/>
      <c r="AA31" s="5"/>
      <c r="AB31" s="5"/>
      <c r="AC31" s="8"/>
    </row>
    <row r="32" spans="1:29" ht="18.75" customHeight="1" x14ac:dyDescent="0.55000000000000004">
      <c r="A32" s="3">
        <v>30</v>
      </c>
      <c r="B32" s="1" t="s">
        <v>271</v>
      </c>
      <c r="C32" s="5" t="s">
        <v>9</v>
      </c>
      <c r="D32" s="5">
        <v>3</v>
      </c>
      <c r="E32" s="5">
        <f>IFERROR(VLOOKUP(Table_4[[#This Row],[L3 Event1]],Table16[#All],2,FALSE),0)</f>
        <v>0</v>
      </c>
      <c r="F32" s="5">
        <f>IFERROR(VLOOKUP(Table_4[[#This Row],[L3 Event2]],Table16[#All],2,FALSE),0)</f>
        <v>0</v>
      </c>
      <c r="G32" s="5">
        <f>IFERROR(VLOOKUP(Table_4[[#This Row],[L3 Event3]],Table16[#All],2,FALSE),0)</f>
        <v>5</v>
      </c>
      <c r="H32" s="5">
        <v>0</v>
      </c>
      <c r="I32" s="14">
        <v>0</v>
      </c>
      <c r="J32" s="2">
        <v>0</v>
      </c>
      <c r="K32" s="2">
        <v>0</v>
      </c>
      <c r="L32" s="2">
        <v>0</v>
      </c>
      <c r="M32" s="6">
        <f>SUM(E32:L32)</f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5</v>
      </c>
      <c r="O32" s="5" cm="1">
        <f t="array" aca="1" ref="O32" ca="1">IFERROR(SUM(LARGE(OFFSET(E32,0,0,1,'points tables'!$G$2),{1,2})/2*3),(IFERROR(SUM(LARGE(OFFSET(E32,0,0,1,'points tables'!$G$2),{1})/2*3),0)))</f>
        <v>7.5</v>
      </c>
      <c r="P32" s="7">
        <f ca="1">IF(D32=3,N32,O32)</f>
        <v>5</v>
      </c>
      <c r="Q32" s="6" cm="1">
        <f t="array" ref="Q32">IFERROR(SUM(LARGE(E32:L32,{1,2,3,4})),0)</f>
        <v>5</v>
      </c>
      <c r="R32" s="44"/>
      <c r="S32" s="44"/>
      <c r="T32" s="44">
        <v>9</v>
      </c>
      <c r="U32" s="44"/>
      <c r="V32" s="44"/>
      <c r="W32" s="44"/>
      <c r="X32" s="44"/>
      <c r="Y32" s="44"/>
      <c r="Z32" s="5"/>
      <c r="AA32" s="5"/>
      <c r="AB32" s="5"/>
      <c r="AC32" s="8"/>
    </row>
    <row r="33" spans="1:29" ht="18.75" customHeight="1" x14ac:dyDescent="0.55000000000000004">
      <c r="A33" s="3">
        <v>31</v>
      </c>
      <c r="B33" s="8" t="s">
        <v>272</v>
      </c>
      <c r="C33" s="5" t="s">
        <v>9</v>
      </c>
      <c r="D33" s="5">
        <v>3</v>
      </c>
      <c r="E33" s="5">
        <f>IFERROR(VLOOKUP(Table_4[[#This Row],[L3 Event1]],Table16[#All],2,FALSE),0)</f>
        <v>0</v>
      </c>
      <c r="F33" s="5">
        <f>IFERROR(VLOOKUP(Table_4[[#This Row],[L3 Event2]],Table16[#All],2,FALSE),0)</f>
        <v>0</v>
      </c>
      <c r="G33" s="5">
        <f>IFERROR(VLOOKUP(Table_4[[#This Row],[L3 Event3]],Table16[#All],2,FALSE),0)</f>
        <v>5</v>
      </c>
      <c r="H33" s="5">
        <v>0</v>
      </c>
      <c r="I33" s="14">
        <v>0</v>
      </c>
      <c r="J33" s="2">
        <v>0</v>
      </c>
      <c r="K33" s="2">
        <v>0</v>
      </c>
      <c r="L33" s="2">
        <v>0</v>
      </c>
      <c r="M33" s="6">
        <f>SUM(E33:L33)</f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5</v>
      </c>
      <c r="O33" s="5" cm="1">
        <f t="array" aca="1" ref="O33" ca="1">IFERROR(SUM(LARGE(OFFSET(E33,0,0,1,'points tables'!$G$2),{1,2})/2*3),(IFERROR(SUM(LARGE(OFFSET(E33,0,0,1,'points tables'!$G$2),{1})/2*3),0)))</f>
        <v>7.5</v>
      </c>
      <c r="P33" s="7">
        <f ca="1">IF(D33=3,N33,O33)</f>
        <v>5</v>
      </c>
      <c r="Q33" s="6" cm="1">
        <f t="array" ref="Q33">IFERROR(SUM(LARGE(E33:L33,{1,2,3,4})),0)</f>
        <v>5</v>
      </c>
      <c r="R33" s="44"/>
      <c r="S33" s="44"/>
      <c r="T33" s="44">
        <v>10</v>
      </c>
      <c r="U33" s="44"/>
      <c r="V33" s="44"/>
      <c r="W33" s="44"/>
      <c r="X33" s="44"/>
      <c r="Y33" s="44"/>
      <c r="Z33" s="5"/>
      <c r="AA33" s="5"/>
      <c r="AB33" s="5"/>
      <c r="AC33" s="8"/>
    </row>
    <row r="34" spans="1:29" ht="18.75" customHeight="1" x14ac:dyDescent="0.55000000000000004">
      <c r="A34" s="3">
        <v>32</v>
      </c>
      <c r="B34" s="8" t="s">
        <v>87</v>
      </c>
      <c r="C34" s="5" t="s">
        <v>9</v>
      </c>
      <c r="D34" s="5">
        <v>3</v>
      </c>
      <c r="E34" s="5">
        <f>IFERROR(VLOOKUP(Table_4[[#This Row],[L3 Event1]],Table16[#All],2,FALSE),0)</f>
        <v>0</v>
      </c>
      <c r="F34" s="5">
        <f>IFERROR(VLOOKUP(Table_4[[#This Row],[L3 Event2]],Table16[#All],2,FALSE),0)</f>
        <v>0</v>
      </c>
      <c r="G34" s="5">
        <f>IFERROR(VLOOKUP(Table_4[[#This Row],[L3 Event3]],Table16[#All],2,FALSE),0)</f>
        <v>0</v>
      </c>
      <c r="H34" s="5">
        <v>0</v>
      </c>
      <c r="I34" s="14">
        <v>0</v>
      </c>
      <c r="J34" s="2">
        <v>0</v>
      </c>
      <c r="K34" s="2">
        <v>0</v>
      </c>
      <c r="L34" s="5">
        <v>0</v>
      </c>
      <c r="M34" s="6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ca="1">IF(D34=3,N34,O34)</f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5"/>
      <c r="AA34" s="5"/>
      <c r="AB34" s="5"/>
      <c r="AC34" s="8"/>
    </row>
    <row r="35" spans="1:29" ht="18.75" customHeight="1" x14ac:dyDescent="0.55000000000000004">
      <c r="A35" s="3">
        <v>33</v>
      </c>
      <c r="B35" s="8" t="s">
        <v>91</v>
      </c>
      <c r="C35" s="5" t="s">
        <v>9</v>
      </c>
      <c r="D35" s="5">
        <v>3</v>
      </c>
      <c r="E35" s="5">
        <f>IFERROR(VLOOKUP(Table_4[[#This Row],[L3 Event1]],Table16[#All],2,FALSE),0)</f>
        <v>0</v>
      </c>
      <c r="F35" s="5">
        <f>IFERROR(VLOOKUP(Table_4[[#This Row],[L3 Event2]],Table16[#All],2,FALSE),0)</f>
        <v>0</v>
      </c>
      <c r="G35" s="5">
        <f>IFERROR(VLOOKUP(Table_4[[#This Row],[L3 Event3]],Table16[#All],2,FALSE),0)</f>
        <v>0</v>
      </c>
      <c r="H35" s="5">
        <v>0</v>
      </c>
      <c r="I35" s="14">
        <v>0</v>
      </c>
      <c r="J35" s="2">
        <v>0</v>
      </c>
      <c r="K35" s="2">
        <v>0</v>
      </c>
      <c r="L35" s="5">
        <v>0</v>
      </c>
      <c r="M35" s="6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ca="1">IF(D35=3,N35,O35)</f>
        <v>0</v>
      </c>
      <c r="Q35" s="6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5"/>
      <c r="AA35" s="5"/>
      <c r="AB35" s="5"/>
      <c r="AC35" s="8"/>
    </row>
    <row r="36" spans="1:29" ht="18.75" customHeight="1" x14ac:dyDescent="0.55000000000000004">
      <c r="A36" s="3">
        <v>34</v>
      </c>
      <c r="B36" s="8" t="s">
        <v>93</v>
      </c>
      <c r="C36" s="5" t="s">
        <v>9</v>
      </c>
      <c r="D36" s="5">
        <v>3</v>
      </c>
      <c r="E36" s="5">
        <f>IFERROR(VLOOKUP(Table_4[[#This Row],[L3 Event1]],Table16[#All],2,FALSE),0)</f>
        <v>0</v>
      </c>
      <c r="F36" s="5">
        <f>IFERROR(VLOOKUP(Table_4[[#This Row],[L3 Event2]],Table16[#All],2,FALSE),0)</f>
        <v>0</v>
      </c>
      <c r="G36" s="5">
        <f>IFERROR(VLOOKUP(Table_4[[#This Row],[L3 Event3]],Table16[#All],2,FALSE),0)</f>
        <v>0</v>
      </c>
      <c r="H36" s="5">
        <v>0</v>
      </c>
      <c r="I36" s="14">
        <v>0</v>
      </c>
      <c r="J36" s="2">
        <v>0</v>
      </c>
      <c r="K36" s="5">
        <v>0</v>
      </c>
      <c r="L36" s="5">
        <v>0</v>
      </c>
      <c r="M36" s="6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ca="1">IF(D36=3,N36,O36)</f>
        <v>0</v>
      </c>
      <c r="Q36" s="6" cm="1">
        <f t="array" ref="Q36">IFERROR(SUM(LARGE(E36:L36,{1,2,3,4})),0)</f>
        <v>0</v>
      </c>
      <c r="R36" s="44"/>
      <c r="S36" s="44"/>
      <c r="T36" s="44"/>
      <c r="U36" s="44"/>
      <c r="V36" s="44"/>
      <c r="W36" s="44"/>
      <c r="X36" s="44"/>
      <c r="Y36" s="44"/>
      <c r="Z36" s="5"/>
      <c r="AA36" s="5"/>
      <c r="AB36" s="5"/>
      <c r="AC36" s="8"/>
    </row>
    <row r="37" spans="1:29" ht="18.75" customHeight="1" x14ac:dyDescent="0.55000000000000004">
      <c r="A37" s="3">
        <v>35</v>
      </c>
      <c r="B37" s="1"/>
      <c r="C37" s="5" t="s">
        <v>9</v>
      </c>
      <c r="D37" s="5">
        <v>3</v>
      </c>
      <c r="E37" s="5">
        <f>IFERROR(VLOOKUP(Table_4[[#This Row],[L3 Event1]],Table16[#All],2,FALSE),0)</f>
        <v>0</v>
      </c>
      <c r="F37" s="5">
        <f>IFERROR(VLOOKUP(Table_4[[#This Row],[L3 Event2]],Table16[#All],2,FALSE),0)</f>
        <v>0</v>
      </c>
      <c r="G37" s="5">
        <f>IFERROR(VLOOKUP(Table_4[[#This Row],[L3 Event3]],Table16[#All],2,FALSE),0)</f>
        <v>0</v>
      </c>
      <c r="H37" s="5">
        <v>0</v>
      </c>
      <c r="I37" s="14">
        <v>0</v>
      </c>
      <c r="J37" s="2">
        <v>0</v>
      </c>
      <c r="K37" s="2">
        <v>0</v>
      </c>
      <c r="L37" s="2">
        <v>0</v>
      </c>
      <c r="M37" s="6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ca="1">IF(D37=3,N37,O37)</f>
        <v>0</v>
      </c>
      <c r="Q37" s="6" cm="1">
        <f t="array" ref="Q37">IFERROR(SUM(LARGE(E37:L37,{1,2,3,4})),0)</f>
        <v>0</v>
      </c>
      <c r="R37" s="44"/>
      <c r="S37" s="44"/>
      <c r="T37" s="44"/>
      <c r="U37" s="44"/>
      <c r="V37" s="44"/>
      <c r="W37" s="44"/>
      <c r="X37" s="44"/>
      <c r="Y37" s="44"/>
      <c r="Z37" s="5"/>
      <c r="AA37" s="5"/>
      <c r="AB37" s="5"/>
      <c r="AC37" s="8"/>
    </row>
    <row r="38" spans="1:29" ht="18.75" customHeight="1" x14ac:dyDescent="0.55000000000000004">
      <c r="A38" s="3">
        <v>36</v>
      </c>
      <c r="B38" s="1"/>
      <c r="C38" s="5" t="s">
        <v>9</v>
      </c>
      <c r="D38" s="5">
        <v>3</v>
      </c>
      <c r="E38" s="5">
        <f>IFERROR(VLOOKUP(Table_4[[#This Row],[L3 Event1]],Table16[#All],2,FALSE),0)</f>
        <v>0</v>
      </c>
      <c r="F38" s="5">
        <f>IFERROR(VLOOKUP(Table_4[[#This Row],[L3 Event2]],Table16[#All],2,FALSE),0)</f>
        <v>0</v>
      </c>
      <c r="G38" s="5">
        <f>IFERROR(VLOOKUP(Table_4[[#This Row],[L3 Event3]],Table16[#All],2,FALSE),0)</f>
        <v>0</v>
      </c>
      <c r="H38" s="5">
        <v>0</v>
      </c>
      <c r="I38" s="14">
        <v>0</v>
      </c>
      <c r="J38" s="2">
        <v>0</v>
      </c>
      <c r="K38" s="2">
        <v>0</v>
      </c>
      <c r="L38" s="2">
        <v>0</v>
      </c>
      <c r="M38" s="6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ca="1">IF(D38=3,N38,O38)</f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5"/>
      <c r="AA38" s="5"/>
      <c r="AB38" s="5"/>
      <c r="AC38" s="8"/>
    </row>
    <row r="39" spans="1:29" ht="18.75" customHeight="1" x14ac:dyDescent="0.55000000000000004">
      <c r="A39" s="3">
        <v>37</v>
      </c>
      <c r="B39" s="1"/>
      <c r="C39" s="5" t="s">
        <v>9</v>
      </c>
      <c r="D39" s="5">
        <v>3</v>
      </c>
      <c r="E39" s="5">
        <f>IFERROR(VLOOKUP(Table_4[[#This Row],[L3 Event1]],Table16[#All],2,FALSE),0)</f>
        <v>0</v>
      </c>
      <c r="F39" s="5">
        <f>IFERROR(VLOOKUP(Table_4[[#This Row],[L3 Event2]],Table16[#All],2,FALSE),0)</f>
        <v>0</v>
      </c>
      <c r="G39" s="5">
        <f>IFERROR(VLOOKUP(Table_4[[#This Row],[L3 Event3]],Table16[#All],2,FALSE),0)</f>
        <v>0</v>
      </c>
      <c r="H39" s="5">
        <v>0</v>
      </c>
      <c r="I39" s="14">
        <v>0</v>
      </c>
      <c r="J39" s="2">
        <v>0</v>
      </c>
      <c r="K39" s="2">
        <v>0</v>
      </c>
      <c r="L39" s="2">
        <v>0</v>
      </c>
      <c r="M39" s="6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ca="1">IF(D39=3,N39,O39)</f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5"/>
      <c r="AA39" s="5"/>
      <c r="AB39" s="5"/>
      <c r="AC39" s="8"/>
    </row>
    <row r="40" spans="1:29" ht="18.75" customHeight="1" x14ac:dyDescent="0.55000000000000004">
      <c r="A40" s="3">
        <v>38</v>
      </c>
      <c r="B40" s="1"/>
      <c r="C40" s="5" t="s">
        <v>9</v>
      </c>
      <c r="D40" s="5">
        <v>3</v>
      </c>
      <c r="E40" s="5">
        <f>IFERROR(VLOOKUP(Table_4[[#This Row],[L3 Event1]],Table16[#All],2,FALSE),0)</f>
        <v>0</v>
      </c>
      <c r="F40" s="5">
        <f>IFERROR(VLOOKUP(Table_4[[#This Row],[L3 Event2]],Table16[#All],2,FALSE),0)</f>
        <v>0</v>
      </c>
      <c r="G40" s="5">
        <f>IFERROR(VLOOKUP(Table_4[[#This Row],[L3 Event3]],Table16[#All],2,FALSE),0)</f>
        <v>0</v>
      </c>
      <c r="H40" s="5">
        <v>0</v>
      </c>
      <c r="I40" s="14">
        <v>0</v>
      </c>
      <c r="J40" s="2">
        <v>0</v>
      </c>
      <c r="K40" s="2">
        <v>0</v>
      </c>
      <c r="L40" s="2">
        <v>0</v>
      </c>
      <c r="M40" s="6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ca="1">IF(D40=3,N40,O40)</f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5"/>
      <c r="AA40" s="5"/>
      <c r="AB40" s="5"/>
      <c r="AC40" s="8"/>
    </row>
    <row r="41" spans="1:29" ht="18.75" customHeight="1" x14ac:dyDescent="0.55000000000000004">
      <c r="A41" s="3">
        <v>39</v>
      </c>
      <c r="B41" s="11"/>
      <c r="C41" s="5" t="s">
        <v>9</v>
      </c>
      <c r="D41" s="5">
        <v>3</v>
      </c>
      <c r="E41" s="5">
        <f>IFERROR(VLOOKUP(Table_4[[#This Row],[L3 Event1]],Table16[#All],2,FALSE),0)</f>
        <v>0</v>
      </c>
      <c r="F41" s="5">
        <f>IFERROR(VLOOKUP(Table_4[[#This Row],[L3 Event2]],Table16[#All],2,FALSE),0)</f>
        <v>0</v>
      </c>
      <c r="G41" s="5">
        <f>IFERROR(VLOOKUP(Table_4[[#This Row],[L3 Event3]],Table16[#All],2,FALSE),0)</f>
        <v>0</v>
      </c>
      <c r="H41" s="5">
        <v>0</v>
      </c>
      <c r="I41" s="14">
        <v>0</v>
      </c>
      <c r="J41" s="2">
        <v>0</v>
      </c>
      <c r="K41" s="2">
        <v>0</v>
      </c>
      <c r="L41" s="2">
        <v>0</v>
      </c>
      <c r="M41" s="6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ca="1">IF(D41=3,N41,O41)</f>
        <v>0</v>
      </c>
      <c r="Q41" s="6" cm="1">
        <f t="array" ref="Q41">IFERROR(SUM(LARGE(E41:L41,{1,2,3,4})),0)</f>
        <v>0</v>
      </c>
      <c r="R41" s="44"/>
      <c r="S41" s="44"/>
      <c r="T41" s="44"/>
      <c r="U41" s="44"/>
      <c r="V41" s="44"/>
      <c r="W41" s="44"/>
      <c r="X41" s="44"/>
      <c r="Y41" s="44"/>
      <c r="Z41" s="5"/>
      <c r="AA41" s="5"/>
      <c r="AB41" s="5"/>
      <c r="AC41" s="8"/>
    </row>
    <row r="42" spans="1:29" ht="18.75" customHeight="1" x14ac:dyDescent="0.55000000000000004">
      <c r="A42" s="17">
        <v>40</v>
      </c>
      <c r="B42" s="22"/>
      <c r="C42" s="5" t="s">
        <v>9</v>
      </c>
      <c r="D42" s="5">
        <v>3</v>
      </c>
      <c r="E42" s="5">
        <f>IFERROR(VLOOKUP(Table_4[[#This Row],[L3 Event1]],Table16[#All],2,FALSE),0)</f>
        <v>0</v>
      </c>
      <c r="F42" s="5">
        <f>IFERROR(VLOOKUP(Table_4[[#This Row],[L3 Event2]],Table16[#All],2,FALSE),0)</f>
        <v>0</v>
      </c>
      <c r="G42" s="5">
        <f>IFERROR(VLOOKUP(Table_4[[#This Row],[L3 Event3]],Table16[#All],2,FALSE),0)</f>
        <v>0</v>
      </c>
      <c r="H42" s="5">
        <v>0</v>
      </c>
      <c r="I42" s="14">
        <v>0</v>
      </c>
      <c r="J42" s="2">
        <v>0</v>
      </c>
      <c r="K42" s="2">
        <v>0</v>
      </c>
      <c r="L42" s="2">
        <v>0</v>
      </c>
      <c r="M42" s="6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ca="1">IF(D42=3,N42,O42)</f>
        <v>0</v>
      </c>
      <c r="Q42" s="6" cm="1">
        <f t="array" ref="Q42">IFERROR(SUM(LARGE(E42:L42,{1,2,3,4})),0)</f>
        <v>0</v>
      </c>
      <c r="R42" s="8"/>
      <c r="S42" s="8"/>
      <c r="T42" s="8"/>
      <c r="U42" s="5"/>
      <c r="V42" s="5"/>
      <c r="W42" s="5"/>
      <c r="X42" s="5"/>
      <c r="Y42" s="5"/>
      <c r="Z42" s="5"/>
      <c r="AA42" s="5"/>
      <c r="AB42" s="5"/>
      <c r="AC42" s="8"/>
    </row>
    <row r="43" spans="1:29" ht="18.75" customHeight="1" x14ac:dyDescent="0.55000000000000004">
      <c r="A43" s="17">
        <v>41</v>
      </c>
      <c r="B43" s="1"/>
      <c r="C43" s="5" t="s">
        <v>9</v>
      </c>
      <c r="D43" s="5">
        <v>3</v>
      </c>
      <c r="E43" s="5">
        <f>IFERROR(VLOOKUP(Table_4[[#This Row],[L3 Event1]],Table16[#All],2,FALSE),0)</f>
        <v>0</v>
      </c>
      <c r="F43" s="5">
        <f>IFERROR(VLOOKUP(Table_4[[#This Row],[L3 Event2]],Table16[#All],2,FALSE),0)</f>
        <v>0</v>
      </c>
      <c r="G43" s="5">
        <f>IFERROR(VLOOKUP(Table_4[[#This Row],[L3 Event3]],Table16[#All],2,FALSE),0)</f>
        <v>0</v>
      </c>
      <c r="H43" s="5">
        <v>0</v>
      </c>
      <c r="I43" s="14">
        <v>0</v>
      </c>
      <c r="J43" s="2">
        <v>0</v>
      </c>
      <c r="K43" s="2">
        <v>0</v>
      </c>
      <c r="L43" s="2">
        <v>0</v>
      </c>
      <c r="M43" s="6">
        <f>SUM(E43:L43)</f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7">
        <f ca="1">IF(D43=3,N43,O43)</f>
        <v>0</v>
      </c>
      <c r="Q43" s="6" cm="1">
        <f t="array" ref="Q43">IFERROR(SUM(LARGE(E43:L43,{1,2,3,4})),0)</f>
        <v>0</v>
      </c>
      <c r="R43" s="8"/>
      <c r="S43" s="8"/>
      <c r="T43" s="8"/>
      <c r="U43" s="5"/>
      <c r="V43" s="5"/>
      <c r="W43" s="5"/>
      <c r="X43" s="5"/>
      <c r="Y43" s="5"/>
      <c r="Z43" s="5"/>
      <c r="AA43" s="5"/>
      <c r="AB43" s="5"/>
      <c r="AC43" s="8"/>
    </row>
    <row r="44" spans="1:29" ht="18.75" customHeight="1" x14ac:dyDescent="0.55000000000000004">
      <c r="A44" s="17">
        <v>42</v>
      </c>
      <c r="B44" s="1"/>
      <c r="C44" s="5" t="s">
        <v>9</v>
      </c>
      <c r="D44" s="5">
        <v>3</v>
      </c>
      <c r="E44" s="5">
        <f>IFERROR(VLOOKUP(Table_4[[#This Row],[L3 Event1]],Table16[#All],2,FALSE),0)</f>
        <v>0</v>
      </c>
      <c r="F44" s="5">
        <f>IFERROR(VLOOKUP(Table_4[[#This Row],[L3 Event2]],Table16[#All],2,FALSE),0)</f>
        <v>0</v>
      </c>
      <c r="G44" s="5">
        <f>IFERROR(VLOOKUP(Table_4[[#This Row],[L3 Event3]],Table16[#All],2,FALSE),0)</f>
        <v>0</v>
      </c>
      <c r="H44" s="5">
        <v>0</v>
      </c>
      <c r="I44" s="14">
        <v>0</v>
      </c>
      <c r="J44" s="2">
        <v>0</v>
      </c>
      <c r="K44" s="2">
        <v>0</v>
      </c>
      <c r="L44" s="2">
        <v>0</v>
      </c>
      <c r="M44" s="6">
        <f>SUM(E44:L44)</f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7">
        <f ca="1">IF(D44=3,N44,O44)</f>
        <v>0</v>
      </c>
      <c r="Q44" s="6" cm="1">
        <f t="array" ref="Q44">IFERROR(SUM(LARGE(E44:L44,{1,2,3,4})),0)</f>
        <v>0</v>
      </c>
      <c r="R44" s="8"/>
      <c r="S44" s="8"/>
      <c r="T44" s="8"/>
      <c r="U44" s="5"/>
      <c r="V44" s="5"/>
      <c r="W44" s="5"/>
      <c r="X44" s="5"/>
      <c r="Y44" s="5"/>
      <c r="Z44" s="5"/>
      <c r="AA44" s="5"/>
      <c r="AB44" s="5"/>
      <c r="AC44" s="8"/>
    </row>
    <row r="45" spans="1:29" ht="18.75" customHeight="1" x14ac:dyDescent="0.55000000000000004">
      <c r="A45" s="17">
        <v>43</v>
      </c>
      <c r="B45" s="5"/>
      <c r="C45" s="5"/>
      <c r="D45" s="5"/>
      <c r="E45" s="5"/>
      <c r="F45" s="5"/>
      <c r="G45" s="5"/>
      <c r="H45" s="5"/>
      <c r="I45" s="5"/>
      <c r="J45" s="8"/>
      <c r="K45" s="8"/>
      <c r="L45" s="5"/>
      <c r="M45" s="5"/>
      <c r="N45" s="5"/>
      <c r="O45" s="6"/>
      <c r="P45" s="5"/>
      <c r="Q45" s="5"/>
      <c r="R45" s="6"/>
      <c r="S45" s="6"/>
      <c r="T45" s="8"/>
      <c r="U45" s="8"/>
      <c r="V45" s="5"/>
      <c r="W45" s="5"/>
      <c r="X45" s="5"/>
      <c r="Y45" s="5"/>
      <c r="Z45" s="5"/>
      <c r="AA45" s="5"/>
      <c r="AB45" s="5"/>
      <c r="AC45" s="5"/>
    </row>
    <row r="46" spans="1:29" ht="18.75" customHeight="1" x14ac:dyDescent="0.55000000000000004">
      <c r="A46" s="17">
        <v>44</v>
      </c>
      <c r="B46" s="5"/>
      <c r="C46" s="5"/>
      <c r="D46" s="5"/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55000000000000004">
      <c r="A47" s="5"/>
      <c r="B47" s="5"/>
      <c r="C47" s="20" t="s">
        <v>26</v>
      </c>
      <c r="D47" s="10" t="s">
        <v>27</v>
      </c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55000000000000004">
      <c r="A48" s="5"/>
      <c r="B48" s="5"/>
      <c r="C48" s="19" t="s">
        <v>94</v>
      </c>
      <c r="D48" s="5" t="s">
        <v>29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55000000000000004">
      <c r="A49" s="5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55000000000000004">
      <c r="A50" s="5"/>
      <c r="B50" s="8"/>
      <c r="C50" s="5"/>
      <c r="D50" s="5"/>
      <c r="E50" s="5"/>
      <c r="F50" s="5"/>
      <c r="G50" s="5"/>
      <c r="H50" s="5"/>
      <c r="I50" s="2"/>
      <c r="J50" s="2"/>
      <c r="K50" s="2"/>
      <c r="L50" s="2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55000000000000004">
      <c r="A51" s="5"/>
      <c r="B51" s="1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55000000000000004">
      <c r="A52" s="5"/>
      <c r="B52" s="5"/>
      <c r="C52" s="5"/>
      <c r="D52" s="5"/>
      <c r="E52" s="5"/>
      <c r="F52" s="5"/>
      <c r="G52" s="5"/>
      <c r="H52" s="5"/>
      <c r="I52" s="5"/>
      <c r="J52" s="8"/>
      <c r="K52" s="8"/>
      <c r="L52" s="5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55000000000000004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55000000000000004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55000000000000004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55000000000000004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55000000000000004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55000000000000004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55000000000000004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55000000000000004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55000000000000004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55000000000000004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55000000000000004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55000000000000004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55000000000000004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55000000000000004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55000000000000004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55000000000000004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55000000000000004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55000000000000004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55000000000000004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55000000000000004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55000000000000004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55000000000000004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55000000000000004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55000000000000004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55000000000000004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55000000000000004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55000000000000004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55000000000000004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55000000000000004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55000000000000004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55000000000000004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55000000000000004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55000000000000004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55000000000000004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55000000000000004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55000000000000004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55000000000000004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55000000000000004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55000000000000004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55000000000000004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55000000000000004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55000000000000004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55000000000000004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55000000000000004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55000000000000004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55000000000000004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55000000000000004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55000000000000004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55000000000000004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55000000000000004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55000000000000004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55000000000000004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55000000000000004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55000000000000004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55000000000000004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55000000000000004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55000000000000004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55000000000000004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55000000000000004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55000000000000004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55000000000000004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55000000000000004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55000000000000004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55000000000000004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55000000000000004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55000000000000004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55000000000000004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55000000000000004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55000000000000004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55000000000000004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55000000000000004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55000000000000004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55000000000000004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55000000000000004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55000000000000004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55000000000000004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55000000000000004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55000000000000004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55000000000000004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55000000000000004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55000000000000004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55000000000000004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55000000000000004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55000000000000004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55000000000000004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55000000000000004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55000000000000004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55000000000000004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55000000000000004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55000000000000004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55000000000000004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55000000000000004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55000000000000004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55000000000000004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55000000000000004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55000000000000004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55000000000000004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55000000000000004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55000000000000004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55000000000000004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55000000000000004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55000000000000004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55000000000000004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55000000000000004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55000000000000004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55000000000000004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55000000000000004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55000000000000004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55000000000000004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55000000000000004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55000000000000004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55000000000000004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55000000000000004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55000000000000004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55000000000000004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55000000000000004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55000000000000004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55000000000000004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55000000000000004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55000000000000004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55000000000000004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55000000000000004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55000000000000004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55000000000000004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55000000000000004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55000000000000004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55000000000000004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55000000000000004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55000000000000004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55000000000000004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55000000000000004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55000000000000004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55000000000000004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55000000000000004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55000000000000004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55000000000000004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55000000000000004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55000000000000004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55000000000000004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55000000000000004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55000000000000004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55000000000000004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55000000000000004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55000000000000004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55000000000000004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55000000000000004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55000000000000004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55000000000000004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55000000000000004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55000000000000004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55000000000000004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55000000000000004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55000000000000004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55000000000000004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55000000000000004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55000000000000004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55000000000000004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55000000000000004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55000000000000004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55000000000000004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55000000000000004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55000000000000004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55000000000000004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55000000000000004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55000000000000004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55000000000000004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55000000000000004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55000000000000004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55000000000000004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55000000000000004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55000000000000004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55000000000000004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55000000000000004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55000000000000004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55000000000000004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55000000000000004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55000000000000004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55000000000000004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55000000000000004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55000000000000004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55000000000000004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55000000000000004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55000000000000004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55000000000000004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55000000000000004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55000000000000004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55000000000000004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55000000000000004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55000000000000004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55000000000000004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55000000000000004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55000000000000004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55000000000000004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55000000000000004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55000000000000004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55000000000000004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1"/>
  <sheetViews>
    <sheetView workbookViewId="0">
      <pane xSplit="2" ySplit="2" topLeftCell="L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8.73046875" customWidth="1"/>
    <col min="2" max="2" width="26.1328125" customWidth="1"/>
    <col min="3" max="3" width="13.59765625" customWidth="1"/>
    <col min="4" max="4" width="3.3984375" hidden="1" customWidth="1"/>
    <col min="5" max="9" width="15" customWidth="1"/>
    <col min="11" max="13" width="15" customWidth="1"/>
    <col min="14" max="14" width="14.3984375" hidden="1" customWidth="1"/>
    <col min="15" max="15" width="11" hidden="1" customWidth="1"/>
    <col min="16" max="16" width="16.73046875" customWidth="1"/>
    <col min="17" max="17" width="19.86328125" customWidth="1"/>
    <col min="18" max="25" width="11" customWidth="1"/>
    <col min="26" max="29" width="8.7304687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23" t="s">
        <v>98</v>
      </c>
      <c r="C3" s="10" t="s">
        <v>9</v>
      </c>
      <c r="D3" s="10">
        <v>3</v>
      </c>
      <c r="E3" s="10">
        <f>IFERROR(VLOOKUP(Table_5[[#This Row],[L3 Event1]],Table16[#All],2,FALSE),0)</f>
        <v>0</v>
      </c>
      <c r="F3" s="10">
        <f>IFERROR(VLOOKUP(Table_5[[#This Row],[L3 Event2]],Table16[#All],2,FALSE),0)</f>
        <v>0</v>
      </c>
      <c r="G3" s="10">
        <f>IFERROR(VLOOKUP(Table_5[[#This Row],[L3 Event3]],Table16[#All],2,FALSE),0)</f>
        <v>0</v>
      </c>
      <c r="H3" s="10">
        <v>100</v>
      </c>
      <c r="I3" s="14">
        <v>0</v>
      </c>
      <c r="J3" s="14">
        <v>0</v>
      </c>
      <c r="K3" s="14">
        <v>70</v>
      </c>
      <c r="L3" s="5">
        <v>175</v>
      </c>
      <c r="M3" s="6">
        <f>SUM(E3:L3)</f>
        <v>345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ca="1">IF(D3=3,N3,O3)</f>
        <v>0</v>
      </c>
      <c r="Q3" s="6" cm="1">
        <f t="array" ref="Q3">IFERROR(SUM(LARGE(E3:L3,{1,2,3,4})),0)</f>
        <v>345</v>
      </c>
      <c r="R3" s="44"/>
      <c r="S3" s="44"/>
      <c r="T3" s="44"/>
      <c r="U3" s="44"/>
      <c r="V3" s="44"/>
      <c r="W3" s="44"/>
      <c r="X3" s="44"/>
      <c r="Y3" s="44"/>
      <c r="Z3" s="8"/>
      <c r="AA3" s="8"/>
      <c r="AB3" s="8"/>
      <c r="AC3" s="8"/>
    </row>
    <row r="4" spans="1:29" ht="18.75" customHeight="1" x14ac:dyDescent="0.55000000000000004">
      <c r="A4" s="3">
        <v>2</v>
      </c>
      <c r="B4" s="1" t="s">
        <v>96</v>
      </c>
      <c r="C4" s="5" t="s">
        <v>9</v>
      </c>
      <c r="D4" s="5">
        <v>3</v>
      </c>
      <c r="E4" s="10">
        <f>IFERROR(VLOOKUP(Table_5[[#This Row],[L3 Event1]],Table16[#All],2,FALSE),0)</f>
        <v>0</v>
      </c>
      <c r="F4" s="10">
        <f>IFERROR(VLOOKUP(Table_5[[#This Row],[L3 Event2]],Table16[#All],2,FALSE),0)</f>
        <v>0</v>
      </c>
      <c r="G4" s="10">
        <f>IFERROR(VLOOKUP(Table_5[[#This Row],[L3 Event3]],Table16[#All],2,FALSE),0)</f>
        <v>0</v>
      </c>
      <c r="H4" s="5">
        <v>35</v>
      </c>
      <c r="I4" s="2">
        <v>140</v>
      </c>
      <c r="J4" s="2">
        <v>100</v>
      </c>
      <c r="K4" s="2">
        <v>0</v>
      </c>
      <c r="L4" s="5">
        <v>60</v>
      </c>
      <c r="M4" s="6">
        <f>SUM(E4:L4)</f>
        <v>335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335</v>
      </c>
      <c r="R4" s="44"/>
      <c r="S4" s="44"/>
      <c r="T4" s="44"/>
      <c r="U4" s="44"/>
      <c r="V4" s="44"/>
      <c r="W4" s="44"/>
      <c r="X4" s="44"/>
      <c r="Y4" s="44"/>
      <c r="Z4" s="8"/>
      <c r="AA4" s="8"/>
      <c r="AB4" s="8"/>
      <c r="AC4" s="8"/>
    </row>
    <row r="5" spans="1:29" ht="18.75" customHeight="1" x14ac:dyDescent="0.55000000000000004">
      <c r="A5" s="3">
        <v>3</v>
      </c>
      <c r="B5" s="1" t="s">
        <v>95</v>
      </c>
      <c r="C5" s="5" t="s">
        <v>9</v>
      </c>
      <c r="D5" s="5">
        <v>3</v>
      </c>
      <c r="E5" s="10">
        <f>IFERROR(VLOOKUP(Table_5[[#This Row],[L3 Event1]],Table16[#All],2,FALSE),0)</f>
        <v>0</v>
      </c>
      <c r="F5" s="10">
        <f>IFERROR(VLOOKUP(Table_5[[#This Row],[L3 Event2]],Table16[#All],2,FALSE),0)</f>
        <v>0</v>
      </c>
      <c r="G5" s="10">
        <f>IFERROR(VLOOKUP(Table_5[[#This Row],[L3 Event3]],Table16[#All],2,FALSE),0)</f>
        <v>0</v>
      </c>
      <c r="H5" s="5">
        <v>140</v>
      </c>
      <c r="I5" s="2">
        <v>0</v>
      </c>
      <c r="J5" s="2">
        <v>140</v>
      </c>
      <c r="K5" s="2">
        <v>0</v>
      </c>
      <c r="L5" s="5">
        <v>0</v>
      </c>
      <c r="M5" s="6">
        <f>SUM(E5:L5)</f>
        <v>280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ca="1">IF(D5=3,N5,O5)</f>
        <v>0</v>
      </c>
      <c r="Q5" s="6" cm="1">
        <f t="array" ref="Q5">IFERROR(SUM(LARGE(E5:L5,{1,2,3,4})),0)</f>
        <v>280</v>
      </c>
      <c r="R5" s="44"/>
      <c r="S5" s="44"/>
      <c r="T5" s="44"/>
      <c r="U5" s="44"/>
      <c r="V5" s="44"/>
      <c r="W5" s="44"/>
      <c r="X5" s="44"/>
      <c r="Y5" s="44"/>
      <c r="Z5" s="8"/>
      <c r="AA5" s="8"/>
      <c r="AB5" s="8"/>
      <c r="AC5" s="8"/>
    </row>
    <row r="6" spans="1:29" ht="18.75" customHeight="1" x14ac:dyDescent="0.55000000000000004">
      <c r="A6" s="3">
        <v>4</v>
      </c>
      <c r="B6" s="1" t="s">
        <v>97</v>
      </c>
      <c r="C6" s="5" t="s">
        <v>9</v>
      </c>
      <c r="D6" s="5">
        <v>3</v>
      </c>
      <c r="E6" s="10">
        <f>IFERROR(VLOOKUP(Table_5[[#This Row],[L3 Event1]],Table16[#All],2,FALSE),0)</f>
        <v>0</v>
      </c>
      <c r="F6" s="10">
        <f>IFERROR(VLOOKUP(Table_5[[#This Row],[L3 Event2]],Table16[#All],2,FALSE),0)</f>
        <v>0</v>
      </c>
      <c r="G6" s="10">
        <f>IFERROR(VLOOKUP(Table_5[[#This Row],[L3 Event3]],Table16[#All],2,FALSE),0)</f>
        <v>0</v>
      </c>
      <c r="H6" s="5">
        <v>0</v>
      </c>
      <c r="I6" s="2">
        <v>0</v>
      </c>
      <c r="J6" s="2">
        <v>0</v>
      </c>
      <c r="K6" s="2">
        <v>140</v>
      </c>
      <c r="L6" s="5">
        <v>125</v>
      </c>
      <c r="M6" s="6">
        <f>SUM(E6:L6)</f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265</v>
      </c>
      <c r="R6" s="44"/>
      <c r="S6" s="44"/>
      <c r="T6" s="44"/>
      <c r="U6" s="44"/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55000000000000004">
      <c r="A7" s="3">
        <v>5</v>
      </c>
      <c r="B7" s="52" t="s">
        <v>100</v>
      </c>
      <c r="C7" s="5" t="s">
        <v>9</v>
      </c>
      <c r="D7" s="5">
        <v>3</v>
      </c>
      <c r="E7" s="10">
        <f>IFERROR(VLOOKUP(Table_5[[#This Row],[L3 Event1]],Table16[#All],2,FALSE),0)</f>
        <v>0</v>
      </c>
      <c r="F7" s="10">
        <f>IFERROR(VLOOKUP(Table_5[[#This Row],[L3 Event2]],Table16[#All],2,FALSE),0)</f>
        <v>50</v>
      </c>
      <c r="G7" s="10">
        <f>IFERROR(VLOOKUP(Table_5[[#This Row],[L3 Event3]],Table16[#All],2,FALSE),0)</f>
        <v>50</v>
      </c>
      <c r="H7" s="5">
        <v>70</v>
      </c>
      <c r="I7" s="2">
        <v>0</v>
      </c>
      <c r="J7" s="2">
        <v>70</v>
      </c>
      <c r="K7" s="2">
        <v>0</v>
      </c>
      <c r="L7" s="5">
        <v>65</v>
      </c>
      <c r="M7" s="6">
        <f>SUM(E7:L7)</f>
        <v>305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7">
        <f ca="1">IF(D7=3,N7,O7)</f>
        <v>100</v>
      </c>
      <c r="Q7" s="6" cm="1">
        <f t="array" ref="Q7">IFERROR(SUM(LARGE(E7:L7,{1,2,3,4})),0)</f>
        <v>255</v>
      </c>
      <c r="R7" s="44"/>
      <c r="S7" s="44">
        <v>1</v>
      </c>
      <c r="T7" s="44">
        <v>1</v>
      </c>
      <c r="U7" s="44"/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55000000000000004">
      <c r="A8" s="3">
        <v>6</v>
      </c>
      <c r="B8" s="23" t="s">
        <v>101</v>
      </c>
      <c r="C8" s="10" t="s">
        <v>9</v>
      </c>
      <c r="D8" s="10">
        <v>3</v>
      </c>
      <c r="E8" s="10">
        <f>IFERROR(VLOOKUP(Table_5[[#This Row],[L3 Event1]],Table16[#All],2,FALSE),0)</f>
        <v>50</v>
      </c>
      <c r="F8" s="10">
        <f>IFERROR(VLOOKUP(Table_5[[#This Row],[L3 Event2]],Table16[#All],2,FALSE),0)</f>
        <v>0</v>
      </c>
      <c r="G8" s="10">
        <f>IFERROR(VLOOKUP(Table_5[[#This Row],[L3 Event3]],Table16[#All],2,FALSE),0)</f>
        <v>0</v>
      </c>
      <c r="H8" s="10">
        <v>50</v>
      </c>
      <c r="I8" s="14">
        <v>100</v>
      </c>
      <c r="J8" s="14">
        <v>0</v>
      </c>
      <c r="K8" s="14">
        <v>0</v>
      </c>
      <c r="L8" s="14">
        <v>45</v>
      </c>
      <c r="M8" s="6">
        <f>SUM(E8:L8)</f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7">
        <f ca="1">IF(D8=3,N8,O8)</f>
        <v>50</v>
      </c>
      <c r="Q8" s="6" cm="1">
        <f t="array" ref="Q8">IFERROR(SUM(LARGE(E8:L8,{1,2,3,4})),0)</f>
        <v>245</v>
      </c>
      <c r="R8" s="44">
        <v>1</v>
      </c>
      <c r="S8" s="44"/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55000000000000004">
      <c r="A9" s="3">
        <v>7</v>
      </c>
      <c r="B9" s="8" t="s">
        <v>99</v>
      </c>
      <c r="C9" s="5" t="s">
        <v>9</v>
      </c>
      <c r="D9" s="5">
        <v>3</v>
      </c>
      <c r="E9" s="10">
        <f>IFERROR(VLOOKUP(Table_5[[#This Row],[L3 Event1]],Table16[#All],2,FALSE),0)</f>
        <v>0</v>
      </c>
      <c r="F9" s="10">
        <f>IFERROR(VLOOKUP(Table_5[[#This Row],[L3 Event2]],Table16[#All],2,FALSE),0)</f>
        <v>0</v>
      </c>
      <c r="G9" s="10">
        <f>IFERROR(VLOOKUP(Table_5[[#This Row],[L3 Event3]],Table16[#All],2,FALSE),0)</f>
        <v>0</v>
      </c>
      <c r="H9" s="5">
        <v>45</v>
      </c>
      <c r="I9" s="2">
        <v>0</v>
      </c>
      <c r="J9" s="2">
        <v>0</v>
      </c>
      <c r="K9" s="2">
        <v>100</v>
      </c>
      <c r="L9" s="5">
        <v>90</v>
      </c>
      <c r="M9" s="6">
        <f>SUM(E9:L9)</f>
        <v>235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ca="1">IF(D9=3,N9,O9)</f>
        <v>0</v>
      </c>
      <c r="Q9" s="6" cm="1">
        <f t="array" ref="Q9">IFERROR(SUM(LARGE(E9:L9,{1,2,3,4})),0)</f>
        <v>235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55000000000000004">
      <c r="A10" s="3">
        <v>8</v>
      </c>
      <c r="B10" s="1" t="s">
        <v>102</v>
      </c>
      <c r="C10" s="5" t="s">
        <v>9</v>
      </c>
      <c r="D10" s="5">
        <v>3</v>
      </c>
      <c r="E10" s="10">
        <f>IFERROR(VLOOKUP(Table_5[[#This Row],[L3 Event1]],Table16[#All],2,FALSE),0)</f>
        <v>0</v>
      </c>
      <c r="F10" s="10">
        <f>IFERROR(VLOOKUP(Table_5[[#This Row],[L3 Event2]],Table16[#All],2,FALSE),0)</f>
        <v>0</v>
      </c>
      <c r="G10" s="10">
        <f>IFERROR(VLOOKUP(Table_5[[#This Row],[L3 Event3]],Table16[#All],2,FALSE),0)</f>
        <v>25</v>
      </c>
      <c r="H10" s="5">
        <v>0</v>
      </c>
      <c r="I10" s="2">
        <v>0</v>
      </c>
      <c r="J10" s="2">
        <v>50</v>
      </c>
      <c r="K10" s="2">
        <v>0</v>
      </c>
      <c r="L10" s="2">
        <v>0</v>
      </c>
      <c r="M10" s="6">
        <f>SUM(E10:L10)</f>
        <v>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25</v>
      </c>
      <c r="O10" s="5" cm="1">
        <f t="array" aca="1" ref="O10" ca="1">IFERROR(SUM(LARGE(OFFSET(E10,0,0,1,'points tables'!$G$2),{1,2})/2*3),(IFERROR(SUM(LARGE(OFFSET(E10,0,0,1,'points tables'!$G$2),{1})/2*3),0)))</f>
        <v>37.5</v>
      </c>
      <c r="P10" s="7">
        <f ca="1">IF(D10=3,N10,O10)</f>
        <v>25</v>
      </c>
      <c r="Q10" s="6" cm="1">
        <f t="array" ref="Q10">IFERROR(SUM(LARGE(E10:L10,{1,2,3,4})),0)</f>
        <v>75</v>
      </c>
      <c r="R10" s="44"/>
      <c r="S10" s="44"/>
      <c r="T10" s="44">
        <v>3</v>
      </c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55000000000000004">
      <c r="A11" s="3">
        <v>9</v>
      </c>
      <c r="B11" s="57" t="s">
        <v>268</v>
      </c>
      <c r="C11" s="5" t="s">
        <v>9</v>
      </c>
      <c r="D11" s="5">
        <v>3</v>
      </c>
      <c r="E11" s="10">
        <f>IFERROR(VLOOKUP(Table_5[[#This Row],[L3 Event1]],Table16[#All],2,FALSE),0)</f>
        <v>0</v>
      </c>
      <c r="F11" s="10">
        <f>IFERROR(VLOOKUP(Table_5[[#This Row],[L3 Event2]],Table16[#All],2,FALSE),0)</f>
        <v>20</v>
      </c>
      <c r="G11" s="10">
        <f>IFERROR(VLOOKUP(Table_5[[#This Row],[L3 Event3]],Table16[#All],2,FALSE),0)</f>
        <v>35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6">
        <f>SUM(E11:L11)</f>
        <v>55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55</v>
      </c>
      <c r="O11" s="5" cm="1">
        <f t="array" aca="1" ref="O11" ca="1">IFERROR(SUM(LARGE(OFFSET(E11,0,0,1,'points tables'!$G$2),{1,2})/2*3),(IFERROR(SUM(LARGE(OFFSET(E11,0,0,1,'points tables'!$G$2),{1})/2*3),0)))</f>
        <v>82.5</v>
      </c>
      <c r="P11" s="7">
        <f ca="1">IF(D11=3,N11,O11)</f>
        <v>55</v>
      </c>
      <c r="Q11" s="6" cm="1">
        <f t="array" ref="Q11">IFERROR(SUM(LARGE(E11:L11,{1,2,3,4})),0)</f>
        <v>55</v>
      </c>
      <c r="R11" s="44"/>
      <c r="S11" s="44">
        <v>4</v>
      </c>
      <c r="T11" s="44">
        <v>2</v>
      </c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55000000000000004">
      <c r="A12" s="3">
        <v>10</v>
      </c>
      <c r="B12" s="57" t="s">
        <v>267</v>
      </c>
      <c r="C12" s="5" t="s">
        <v>9</v>
      </c>
      <c r="D12" s="5">
        <v>3</v>
      </c>
      <c r="E12" s="10">
        <f>IFERROR(VLOOKUP(Table_5[[#This Row],[L3 Event1]],Table16[#All],2,FALSE),0)</f>
        <v>0</v>
      </c>
      <c r="F12" s="10">
        <f>IFERROR(VLOOKUP(Table_5[[#This Row],[L3 Event2]],Table16[#All],2,FALSE),0)</f>
        <v>35</v>
      </c>
      <c r="G12" s="10">
        <f>IFERROR(VLOOKUP(Table_5[[#This Row],[L3 Event3]],Table16[#All],2,FALSE),0)</f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6">
        <f>SUM(E12:L12)</f>
        <v>35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35</v>
      </c>
      <c r="O12" s="5" cm="1">
        <f t="array" aca="1" ref="O12" ca="1">IFERROR(SUM(LARGE(OFFSET(E12,0,0,1,'points tables'!$G$2),{1,2})/2*3),(IFERROR(SUM(LARGE(OFFSET(E12,0,0,1,'points tables'!$G$2),{1})/2*3),0)))</f>
        <v>52.5</v>
      </c>
      <c r="P12" s="7">
        <f ca="1">IF(D12=3,N12,O12)</f>
        <v>35</v>
      </c>
      <c r="Q12" s="6" cm="1">
        <f t="array" ref="Q12">IFERROR(SUM(LARGE(E12:L12,{1,2,3,4})),0)</f>
        <v>35</v>
      </c>
      <c r="R12" s="44"/>
      <c r="S12" s="44">
        <v>2</v>
      </c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55000000000000004">
      <c r="A13" s="3">
        <v>11</v>
      </c>
      <c r="B13" s="57" t="s">
        <v>102</v>
      </c>
      <c r="C13" s="5" t="s">
        <v>9</v>
      </c>
      <c r="D13" s="5">
        <v>3</v>
      </c>
      <c r="E13" s="10">
        <f>IFERROR(VLOOKUP(Table_5[[#This Row],[L3 Event1]],Table16[#All],2,FALSE),0)</f>
        <v>0</v>
      </c>
      <c r="F13" s="10">
        <f>IFERROR(VLOOKUP(Table_5[[#This Row],[L3 Event2]],Table16[#All],2,FALSE),0)</f>
        <v>25</v>
      </c>
      <c r="G13" s="10">
        <f>IFERROR(VLOOKUP(Table_5[[#This Row],[L3 Event3]],Table16[#All],2,FALSE),0)</f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6">
        <f>SUM(E13:L13)</f>
        <v>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25</v>
      </c>
      <c r="O13" s="5" cm="1">
        <f t="array" aca="1" ref="O13" ca="1">IFERROR(SUM(LARGE(OFFSET(E13,0,0,1,'points tables'!$G$2),{1,2})/2*3),(IFERROR(SUM(LARGE(OFFSET(E13,0,0,1,'points tables'!$G$2),{1})/2*3),0)))</f>
        <v>37.5</v>
      </c>
      <c r="P13" s="7">
        <f ca="1">IF(D13=3,N13,O13)</f>
        <v>25</v>
      </c>
      <c r="Q13" s="6" cm="1">
        <f t="array" ref="Q13">IFERROR(SUM(LARGE(E13:L13,{1,2,3,4})),0)</f>
        <v>25</v>
      </c>
      <c r="R13" s="44"/>
      <c r="S13" s="44">
        <v>3</v>
      </c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55000000000000004">
      <c r="A14" s="3">
        <v>12</v>
      </c>
      <c r="B14" s="1" t="s">
        <v>275</v>
      </c>
      <c r="C14" s="5" t="s">
        <v>9</v>
      </c>
      <c r="D14" s="5">
        <v>3</v>
      </c>
      <c r="E14" s="10">
        <f>IFERROR(VLOOKUP(Table_5[[#This Row],[L3 Event1]],Table16[#All],2,FALSE),0)</f>
        <v>0</v>
      </c>
      <c r="F14" s="10">
        <f>IFERROR(VLOOKUP(Table_5[[#This Row],[L3 Event2]],Table16[#All],2,FALSE),0)</f>
        <v>0</v>
      </c>
      <c r="G14" s="10">
        <f>IFERROR(VLOOKUP(Table_5[[#This Row],[L3 Event3]],Table16[#All],2,FALSE),0)</f>
        <v>20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6">
        <f>SUM(E14:L14)</f>
        <v>20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20</v>
      </c>
      <c r="O14" s="5" cm="1">
        <f t="array" aca="1" ref="O14" ca="1">IFERROR(SUM(LARGE(OFFSET(E14,0,0,1,'points tables'!$G$2),{1,2})/2*3),(IFERROR(SUM(LARGE(OFFSET(E14,0,0,1,'points tables'!$G$2),{1})/2*3),0)))</f>
        <v>30</v>
      </c>
      <c r="P14" s="7">
        <f ca="1">IF(D14=3,N14,O14)</f>
        <v>20</v>
      </c>
      <c r="Q14" s="6" cm="1">
        <f t="array" ref="Q14">IFERROR(SUM(LARGE(E14:L14,{1,2,3,4})),0)</f>
        <v>20</v>
      </c>
      <c r="R14" s="44"/>
      <c r="S14" s="44"/>
      <c r="T14" s="44">
        <v>4</v>
      </c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55000000000000004">
      <c r="A15" s="3">
        <v>13</v>
      </c>
      <c r="B15" s="1" t="s">
        <v>66</v>
      </c>
      <c r="C15" s="5" t="s">
        <v>9</v>
      </c>
      <c r="D15" s="5">
        <v>3</v>
      </c>
      <c r="E15" s="10">
        <f>IFERROR(VLOOKUP(Table_5[[#This Row],[L3 Event1]],Table16[#All],2,FALSE),0)</f>
        <v>0</v>
      </c>
      <c r="F15" s="10">
        <f>IFERROR(VLOOKUP(Table_5[[#This Row],[L3 Event2]],Table16[#All],2,FALSE),0)</f>
        <v>0</v>
      </c>
      <c r="G15" s="10">
        <f>IFERROR(VLOOKUP(Table_5[[#This Row],[L3 Event3]],Table16[#All],2,FALSE),0)</f>
        <v>0</v>
      </c>
      <c r="H15" s="5">
        <v>0</v>
      </c>
      <c r="I15" s="2">
        <v>0</v>
      </c>
      <c r="J15" s="2">
        <v>0</v>
      </c>
      <c r="K15" s="2">
        <v>0</v>
      </c>
      <c r="L15" s="5">
        <v>0</v>
      </c>
      <c r="M15" s="6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ca="1">IF(D15=3,N15,O15)</f>
        <v>0</v>
      </c>
      <c r="Q15" s="6" cm="1">
        <f t="array" ref="Q15">IFERROR(SUM(LARGE(E15:L15,{1,2,3,4})),0)</f>
        <v>0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55000000000000004">
      <c r="A16" s="8"/>
      <c r="B16" s="1"/>
      <c r="C16" s="5" t="s">
        <v>9</v>
      </c>
      <c r="D16" s="5">
        <v>3</v>
      </c>
      <c r="E16" s="10">
        <f>IFERROR(VLOOKUP(Table_5[[#This Row],[L3 Event1]],Table16[#All],2,FALSE),0)</f>
        <v>0</v>
      </c>
      <c r="F16" s="10">
        <f>IFERROR(VLOOKUP(Table_5[[#This Row],[L3 Event2]],Table16[#All],2,FALSE),0)</f>
        <v>0</v>
      </c>
      <c r="G16" s="10">
        <f>IFERROR(VLOOKUP(Table_5[[#This Row],[L3 Event3]],Table16[#All],2,FALSE),0)</f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6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ca="1">IF(D16=3,N16,O16)</f>
        <v>0</v>
      </c>
      <c r="Q16" s="6" cm="1">
        <f t="array" ref="Q16">IFERROR(SUM(LARGE(E16:L16,{1,2,3,4})),0)</f>
        <v>0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55000000000000004">
      <c r="A17" s="8"/>
      <c r="B17" s="8" t="s">
        <v>26</v>
      </c>
      <c r="C17" s="5" t="s">
        <v>27</v>
      </c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18.75" customHeight="1" x14ac:dyDescent="0.55000000000000004">
      <c r="A18" s="8"/>
      <c r="B18" s="19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55000000000000004">
      <c r="A19" s="8"/>
      <c r="B19" s="21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55000000000000004">
      <c r="A20" s="8"/>
      <c r="B20" s="19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55000000000000004">
      <c r="A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55000000000000004">
      <c r="A22" s="8"/>
      <c r="B22" s="1"/>
      <c r="C22" s="5"/>
      <c r="D22" s="5"/>
      <c r="E22" s="5"/>
      <c r="F22" s="5"/>
      <c r="G22" s="5"/>
      <c r="H22" s="5"/>
      <c r="I22" s="2"/>
      <c r="J22" s="2"/>
      <c r="K22" s="2"/>
      <c r="L22" s="2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55000000000000004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55000000000000004">
      <c r="A24" s="8"/>
      <c r="B24" s="19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55000000000000004">
      <c r="A25" s="8"/>
      <c r="B25" s="19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55000000000000004">
      <c r="A26" s="8"/>
      <c r="B26" s="19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55000000000000004">
      <c r="A27" s="8"/>
      <c r="B27" s="19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55000000000000004">
      <c r="A28" s="8"/>
      <c r="B28" s="19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55000000000000004">
      <c r="A29" s="8"/>
      <c r="B29" s="19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55000000000000004">
      <c r="A30" s="8"/>
      <c r="B30" s="19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55000000000000004">
      <c r="A31" s="8"/>
      <c r="B31" s="19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55000000000000004">
      <c r="A32" s="8"/>
      <c r="B32" s="19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55000000000000004">
      <c r="A33" s="8"/>
      <c r="B33" s="19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55000000000000004">
      <c r="A34" s="8"/>
      <c r="B34" s="19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55000000000000004">
      <c r="A35" s="8"/>
      <c r="B35" s="19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55000000000000004">
      <c r="A36" s="8"/>
      <c r="B36" s="19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55000000000000004">
      <c r="A37" s="8"/>
      <c r="B37" s="19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55000000000000004">
      <c r="A38" s="8"/>
      <c r="B38" s="19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55000000000000004">
      <c r="A39" s="8"/>
      <c r="B39" s="19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55000000000000004">
      <c r="A40" s="8"/>
      <c r="B40" s="19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55000000000000004">
      <c r="A41" s="8"/>
      <c r="B41" s="19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55000000000000004">
      <c r="A42" s="8"/>
      <c r="B42" s="19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8"/>
      <c r="B43" s="19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8"/>
      <c r="B44" s="19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8"/>
      <c r="B45" s="19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8"/>
      <c r="B46" s="19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8"/>
      <c r="B47" s="19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8"/>
      <c r="B48" s="19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8"/>
      <c r="B49" s="19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8"/>
      <c r="B50" s="19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8"/>
      <c r="B51" s="19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8"/>
      <c r="B52" s="19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8"/>
      <c r="B53" s="19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8"/>
      <c r="B54" s="19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8"/>
      <c r="B55" s="19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8"/>
      <c r="B56" s="19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8"/>
      <c r="B57" s="19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8"/>
      <c r="B58" s="19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8"/>
      <c r="B59" s="19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8"/>
      <c r="B60" s="19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8"/>
      <c r="B61" s="19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8"/>
      <c r="B62" s="19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8"/>
      <c r="B63" s="19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8"/>
      <c r="B64" s="19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8"/>
      <c r="B65" s="19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8"/>
      <c r="B66" s="19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8"/>
      <c r="B67" s="19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8"/>
      <c r="B68" s="19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8"/>
      <c r="B69" s="19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8"/>
      <c r="B70" s="19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8"/>
      <c r="B71" s="19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8"/>
      <c r="B72" s="19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8"/>
      <c r="B73" s="19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8"/>
      <c r="B74" s="19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8"/>
      <c r="B75" s="19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8"/>
      <c r="B76" s="19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8"/>
      <c r="B77" s="19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8"/>
      <c r="B78" s="19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8"/>
      <c r="B79" s="19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8"/>
      <c r="B80" s="19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8"/>
      <c r="B81" s="19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8"/>
      <c r="B82" s="19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8"/>
      <c r="B83" s="19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8"/>
      <c r="B84" s="19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8"/>
      <c r="B85" s="19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8"/>
      <c r="B86" s="19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8"/>
      <c r="B87" s="19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8"/>
      <c r="B88" s="19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8"/>
      <c r="B89" s="19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8"/>
      <c r="B90" s="19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8"/>
      <c r="B91" s="19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8"/>
      <c r="B92" s="19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8"/>
      <c r="B93" s="19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8"/>
      <c r="B94" s="19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8"/>
      <c r="B95" s="19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8"/>
      <c r="B96" s="19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8"/>
      <c r="B97" s="19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8"/>
      <c r="B98" s="19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8"/>
      <c r="B99" s="19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8"/>
      <c r="B100" s="19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8"/>
      <c r="B101" s="19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8"/>
      <c r="B102" s="19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8"/>
      <c r="B103" s="19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8"/>
      <c r="B104" s="19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8"/>
      <c r="B105" s="19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8"/>
      <c r="B106" s="19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8"/>
      <c r="B107" s="19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8"/>
      <c r="B108" s="19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8"/>
      <c r="B109" s="19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8"/>
      <c r="B110" s="19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8"/>
      <c r="B111" s="19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8"/>
      <c r="B112" s="19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8"/>
      <c r="B113" s="19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8"/>
      <c r="B114" s="19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8"/>
      <c r="B115" s="19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8"/>
      <c r="B116" s="19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8"/>
      <c r="B117" s="19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8"/>
      <c r="B118" s="19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8"/>
      <c r="B119" s="19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8"/>
      <c r="B120" s="19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8"/>
      <c r="B121" s="19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8"/>
      <c r="B122" s="19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8"/>
      <c r="B123" s="19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8"/>
      <c r="B124" s="19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8"/>
      <c r="B125" s="19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8"/>
      <c r="B126" s="19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8"/>
      <c r="B127" s="19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8"/>
      <c r="B128" s="19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8"/>
      <c r="B129" s="19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8"/>
      <c r="B130" s="19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8"/>
      <c r="B131" s="19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8"/>
      <c r="B132" s="19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8"/>
      <c r="B133" s="19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8"/>
      <c r="B134" s="19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8"/>
      <c r="B135" s="19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8"/>
      <c r="B136" s="19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8"/>
      <c r="B137" s="19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8"/>
      <c r="B138" s="19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8"/>
      <c r="B139" s="19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8"/>
      <c r="B140" s="19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8"/>
      <c r="B141" s="19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8"/>
      <c r="B142" s="19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8"/>
      <c r="B143" s="19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8"/>
      <c r="B144" s="19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8"/>
      <c r="B145" s="19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8"/>
      <c r="B146" s="19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8"/>
      <c r="B147" s="19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8"/>
      <c r="B148" s="19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8"/>
      <c r="B149" s="19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8"/>
      <c r="B150" s="19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8"/>
      <c r="B151" s="19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8"/>
      <c r="B152" s="19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8"/>
      <c r="B153" s="19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8"/>
      <c r="B154" s="19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8"/>
      <c r="B155" s="19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8"/>
      <c r="B156" s="19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8"/>
      <c r="B157" s="19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8"/>
      <c r="B158" s="19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8"/>
      <c r="B159" s="19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8"/>
      <c r="B160" s="19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8"/>
      <c r="B161" s="19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8"/>
      <c r="B162" s="19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8"/>
      <c r="B163" s="19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8"/>
      <c r="B164" s="19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8"/>
      <c r="B165" s="19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8"/>
      <c r="B166" s="19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8"/>
      <c r="B167" s="19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8"/>
      <c r="B168" s="19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8"/>
      <c r="B169" s="19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8"/>
      <c r="B170" s="19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8"/>
      <c r="B171" s="19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8"/>
      <c r="B172" s="19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8"/>
      <c r="B173" s="19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8"/>
      <c r="B174" s="19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8"/>
      <c r="B175" s="19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8"/>
      <c r="B176" s="19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8"/>
      <c r="B177" s="19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8"/>
      <c r="B178" s="19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8"/>
      <c r="B179" s="19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8"/>
      <c r="B180" s="19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8"/>
      <c r="B181" s="19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8"/>
      <c r="B182" s="19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8"/>
      <c r="B183" s="19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8"/>
      <c r="B184" s="19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8"/>
      <c r="B185" s="19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8"/>
      <c r="B186" s="19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8"/>
      <c r="B187" s="19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8"/>
      <c r="B188" s="19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8"/>
      <c r="B189" s="19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8"/>
      <c r="B190" s="19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8"/>
      <c r="B191" s="19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8"/>
      <c r="B192" s="19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8"/>
      <c r="B193" s="19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8"/>
      <c r="B194" s="19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8"/>
      <c r="B195" s="19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8"/>
      <c r="B196" s="19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8"/>
      <c r="B197" s="19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8"/>
      <c r="B198" s="19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8"/>
      <c r="B199" s="19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8"/>
      <c r="B200" s="19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8"/>
      <c r="B201" s="19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8"/>
      <c r="B202" s="19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8"/>
      <c r="B203" s="19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8"/>
      <c r="B204" s="19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8"/>
      <c r="B205" s="19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8"/>
      <c r="B206" s="19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8"/>
      <c r="B207" s="19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8"/>
      <c r="B208" s="19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8"/>
      <c r="B209" s="19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8"/>
      <c r="B210" s="19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8"/>
      <c r="B211" s="19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8"/>
      <c r="B212" s="19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8"/>
      <c r="B213" s="19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8"/>
      <c r="B214" s="19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8"/>
      <c r="B215" s="19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8"/>
      <c r="B216" s="19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8"/>
      <c r="B217" s="19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8"/>
      <c r="B218" s="19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8"/>
      <c r="B219" s="19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8"/>
      <c r="B220" s="19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8"/>
      <c r="B221" s="19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5.75" customHeight="1" x14ac:dyDescent="0.4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4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4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4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4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4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4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4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4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4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4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1"/>
  <sheetViews>
    <sheetView workbookViewId="0">
      <pane xSplit="2" ySplit="2" topLeftCell="M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3.73046875" customWidth="1"/>
    <col min="4" max="4" width="12.86328125" hidden="1" customWidth="1"/>
    <col min="5" max="9" width="14.59765625" customWidth="1"/>
    <col min="11" max="13" width="14.59765625" customWidth="1"/>
    <col min="14" max="14" width="18.73046875" hidden="1" customWidth="1"/>
    <col min="15" max="15" width="17.3984375" hidden="1" customWidth="1"/>
    <col min="16" max="16" width="21.265625" customWidth="1"/>
    <col min="17" max="17" width="20.86328125" customWidth="1"/>
    <col min="18" max="25" width="11.1328125" customWidth="1"/>
    <col min="26" max="29" width="8.7304687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1" t="s">
        <v>103</v>
      </c>
      <c r="C3" s="5" t="s">
        <v>9</v>
      </c>
      <c r="D3" s="5">
        <v>3</v>
      </c>
      <c r="E3" s="5">
        <f>IFERROR(VLOOKUP(Table_6[[#This Row],[L3 Event1]],Table16[#All],2,FALSE),0)</f>
        <v>0</v>
      </c>
      <c r="F3" s="5">
        <f>IFERROR(VLOOKUP(Table_6[[#This Row],[L3 Event2]],Table16[#All],2,FALSE),0)</f>
        <v>0</v>
      </c>
      <c r="G3" s="5">
        <f>IFERROR(VLOOKUP(Table_6[[#This Row],[L3 Event3]],Table16[#All],2,FALSE),0)</f>
        <v>0</v>
      </c>
      <c r="H3" s="5">
        <v>50</v>
      </c>
      <c r="I3" s="2">
        <v>100</v>
      </c>
      <c r="J3" s="2">
        <v>140</v>
      </c>
      <c r="K3" s="2">
        <v>70</v>
      </c>
      <c r="L3" s="5">
        <v>65</v>
      </c>
      <c r="M3" s="6">
        <f>SUM(E3:L3)</f>
        <v>425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ca="1">IF(D3=3,N3,O3)</f>
        <v>0</v>
      </c>
      <c r="Q3" s="6" cm="1">
        <f t="array" ref="Q3">IFERROR(SUM(LARGE(E3:L3,{1,2,3,4})),0)</f>
        <v>375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55000000000000004">
      <c r="A4" s="3">
        <v>2</v>
      </c>
      <c r="B4" s="1" t="s">
        <v>104</v>
      </c>
      <c r="C4" s="5" t="s">
        <v>9</v>
      </c>
      <c r="D4" s="5">
        <v>3</v>
      </c>
      <c r="E4" s="5">
        <f>IFERROR(VLOOKUP(Table_6[[#This Row],[L3 Event1]],Table16[#All],2,FALSE),0)</f>
        <v>50</v>
      </c>
      <c r="F4" s="5">
        <f>IFERROR(VLOOKUP(Table_6[[#This Row],[L3 Event2]],Table16[#All],2,FALSE),0)</f>
        <v>0</v>
      </c>
      <c r="G4" s="5">
        <f>IFERROR(VLOOKUP(Table_6[[#This Row],[L3 Event3]],Table16[#All],2,FALSE),0)</f>
        <v>50</v>
      </c>
      <c r="H4" s="5">
        <v>100</v>
      </c>
      <c r="I4" s="2">
        <v>70</v>
      </c>
      <c r="J4" s="2">
        <v>0</v>
      </c>
      <c r="K4" s="2">
        <v>100</v>
      </c>
      <c r="L4" s="5">
        <v>90</v>
      </c>
      <c r="M4" s="6">
        <f>SUM(E4:L4)</f>
        <v>460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100</v>
      </c>
      <c r="O4" s="5" cm="1">
        <f t="array" aca="1" ref="O4" ca="1">IFERROR(SUM(LARGE(OFFSET(E4,0,0,1,'points tables'!$G$2),{1,2})/2*3),(IFERROR(SUM(LARGE(OFFSET(E4,0,0,1,'points tables'!$G$2),{1})/2*3),0)))</f>
        <v>150</v>
      </c>
      <c r="P4" s="7">
        <f ca="1">IF(D4=3,N4,O4)</f>
        <v>100</v>
      </c>
      <c r="Q4" s="6" cm="1">
        <f t="array" ref="Q4">IFERROR(SUM(LARGE(E4:L4,{1,2,3,4})),0)</f>
        <v>360</v>
      </c>
      <c r="R4" s="51">
        <v>1</v>
      </c>
      <c r="S4" s="51"/>
      <c r="T4" s="51">
        <v>1</v>
      </c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55000000000000004">
      <c r="A5" s="3">
        <v>3</v>
      </c>
      <c r="B5" s="8" t="s">
        <v>111</v>
      </c>
      <c r="C5" s="5" t="s">
        <v>9</v>
      </c>
      <c r="D5" s="5">
        <v>3</v>
      </c>
      <c r="E5" s="5">
        <f>IFERROR(VLOOKUP(Table_6[[#This Row],[L3 Event1]],Table16[#All],2,FALSE),0)</f>
        <v>0</v>
      </c>
      <c r="F5" s="5">
        <f>IFERROR(VLOOKUP(Table_6[[#This Row],[L3 Event2]],Table16[#All],2,FALSE),0)</f>
        <v>0</v>
      </c>
      <c r="G5" s="5">
        <f>IFERROR(VLOOKUP(Table_6[[#This Row],[L3 Event3]],Table16[#All],2,FALSE),0)</f>
        <v>0</v>
      </c>
      <c r="H5" s="5">
        <v>0</v>
      </c>
      <c r="I5" s="5">
        <v>0</v>
      </c>
      <c r="J5" s="2">
        <v>0</v>
      </c>
      <c r="K5" s="2">
        <v>140</v>
      </c>
      <c r="L5" s="5">
        <v>175</v>
      </c>
      <c r="M5" s="6">
        <f>SUM(E5:L5)</f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ca="1">IF(D5=3,N5,O5)</f>
        <v>0</v>
      </c>
      <c r="Q5" s="6" cm="1">
        <f t="array" ref="Q5">IFERROR(SUM(LARGE(E5:L5,{1,2,3,4})),0)</f>
        <v>315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55000000000000004">
      <c r="A6" s="3">
        <v>4</v>
      </c>
      <c r="B6" s="1" t="s">
        <v>105</v>
      </c>
      <c r="C6" s="5" t="s">
        <v>9</v>
      </c>
      <c r="D6" s="5">
        <v>3</v>
      </c>
      <c r="E6" s="5">
        <f>IFERROR(VLOOKUP(Table_6[[#This Row],[L3 Event1]],Table16[#All],2,FALSE),0)</f>
        <v>0</v>
      </c>
      <c r="F6" s="5">
        <f>IFERROR(VLOOKUP(Table_6[[#This Row],[L3 Event2]],Table16[#All],2,FALSE),0)</f>
        <v>0</v>
      </c>
      <c r="G6" s="5">
        <f>IFERROR(VLOOKUP(Table_6[[#This Row],[L3 Event3]],Table16[#All],2,FALSE),0)</f>
        <v>0</v>
      </c>
      <c r="H6" s="5">
        <v>70</v>
      </c>
      <c r="I6" s="2">
        <v>140</v>
      </c>
      <c r="J6" s="2">
        <v>100</v>
      </c>
      <c r="K6" s="2">
        <v>0</v>
      </c>
      <c r="L6" s="5">
        <v>0</v>
      </c>
      <c r="M6" s="6">
        <f>SUM(E6:L6)</f>
        <v>310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310</v>
      </c>
      <c r="R6" s="51"/>
      <c r="S6" s="51"/>
      <c r="T6" s="51"/>
      <c r="U6" s="51"/>
      <c r="V6" s="51"/>
      <c r="W6" s="51"/>
      <c r="X6" s="51"/>
      <c r="Y6" s="51"/>
      <c r="Z6" s="24"/>
      <c r="AA6" s="24"/>
      <c r="AB6" s="24"/>
      <c r="AC6" s="8"/>
    </row>
    <row r="7" spans="1:29" ht="18.75" customHeight="1" x14ac:dyDescent="0.55000000000000004">
      <c r="A7" s="3">
        <v>5</v>
      </c>
      <c r="B7" s="1" t="s">
        <v>106</v>
      </c>
      <c r="C7" s="5" t="s">
        <v>9</v>
      </c>
      <c r="D7" s="5">
        <v>3</v>
      </c>
      <c r="E7" s="5">
        <f>IFERROR(VLOOKUP(Table_6[[#This Row],[L3 Event1]],Table16[#All],2,FALSE),0)</f>
        <v>35</v>
      </c>
      <c r="F7" s="5">
        <f>IFERROR(VLOOKUP(Table_6[[#This Row],[L3 Event2]],Table16[#All],2,FALSE),0)</f>
        <v>0</v>
      </c>
      <c r="G7" s="5">
        <f>IFERROR(VLOOKUP(Table_6[[#This Row],[L3 Event3]],Table16[#All],2,FALSE),0)</f>
        <v>20</v>
      </c>
      <c r="H7" s="5">
        <v>35</v>
      </c>
      <c r="I7" s="2">
        <v>50</v>
      </c>
      <c r="J7" s="2">
        <v>70</v>
      </c>
      <c r="K7" s="2">
        <v>50</v>
      </c>
      <c r="L7" s="5">
        <v>60</v>
      </c>
      <c r="M7" s="6">
        <f>SUM(E7:L7)</f>
        <v>320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55</v>
      </c>
      <c r="O7" s="5" cm="1">
        <f t="array" aca="1" ref="O7" ca="1">IFERROR(SUM(LARGE(OFFSET(E7,0,0,1,'points tables'!$G$2),{1,2})/2*3),(IFERROR(SUM(LARGE(OFFSET(E7,0,0,1,'points tables'!$G$2),{1})/2*3),0)))</f>
        <v>82.5</v>
      </c>
      <c r="P7" s="7">
        <f ca="1">IF(D7=3,N7,O7)</f>
        <v>55</v>
      </c>
      <c r="Q7" s="6" cm="1">
        <f t="array" ref="Q7">IFERROR(SUM(LARGE(E7:L7,{1,2,3,4})),0)</f>
        <v>230</v>
      </c>
      <c r="R7" s="51">
        <v>2</v>
      </c>
      <c r="S7" s="51"/>
      <c r="T7" s="51">
        <v>5</v>
      </c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55000000000000004">
      <c r="A8" s="3">
        <v>6</v>
      </c>
      <c r="B8" s="19" t="s">
        <v>110</v>
      </c>
      <c r="C8" s="5" t="s">
        <v>9</v>
      </c>
      <c r="D8" s="5">
        <v>3</v>
      </c>
      <c r="E8" s="5">
        <f>IFERROR(VLOOKUP(Table_6[[#This Row],[L3 Event1]],Table16[#All],2,FALSE),0)</f>
        <v>0</v>
      </c>
      <c r="F8" s="5">
        <f>IFERROR(VLOOKUP(Table_6[[#This Row],[L3 Event2]],Table16[#All],2,FALSE),0)</f>
        <v>0</v>
      </c>
      <c r="G8" s="5">
        <f>IFERROR(VLOOKUP(Table_6[[#This Row],[L3 Event3]],Table16[#All],2,FALSE),0)</f>
        <v>0</v>
      </c>
      <c r="H8" s="5">
        <v>140</v>
      </c>
      <c r="I8" s="2">
        <v>0</v>
      </c>
      <c r="J8" s="2">
        <v>0</v>
      </c>
      <c r="K8" s="2">
        <v>0</v>
      </c>
      <c r="L8" s="5">
        <v>35</v>
      </c>
      <c r="M8" s="6">
        <f>SUM(E8:L8)</f>
        <v>175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ca="1">IF(D8=3,N8,O8)</f>
        <v>0</v>
      </c>
      <c r="Q8" s="6" cm="1">
        <f t="array" ref="Q8">IFERROR(SUM(LARGE(E8:L8,{1,2,3,4})),0)</f>
        <v>175</v>
      </c>
      <c r="R8" s="51"/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55000000000000004">
      <c r="A9" s="3">
        <v>7</v>
      </c>
      <c r="B9" s="1" t="s">
        <v>107</v>
      </c>
      <c r="C9" s="5" t="s">
        <v>9</v>
      </c>
      <c r="D9" s="5">
        <v>3</v>
      </c>
      <c r="E9" s="5">
        <f>IFERROR(VLOOKUP(Table_6[[#This Row],[L3 Event1]],Table16[#All],2,FALSE),0)</f>
        <v>0</v>
      </c>
      <c r="F9" s="5">
        <f>IFERROR(VLOOKUP(Table_6[[#This Row],[L3 Event2]],Table16[#All],2,FALSE),0)</f>
        <v>0</v>
      </c>
      <c r="G9" s="5">
        <f>IFERROR(VLOOKUP(Table_6[[#This Row],[L3 Event3]],Table16[#All],2,FALSE),0)</f>
        <v>0</v>
      </c>
      <c r="H9" s="5">
        <v>45</v>
      </c>
      <c r="I9" s="2">
        <v>45</v>
      </c>
      <c r="J9" s="2">
        <v>35</v>
      </c>
      <c r="K9" s="2">
        <v>35</v>
      </c>
      <c r="L9" s="5">
        <v>45</v>
      </c>
      <c r="M9" s="6">
        <f>SUM(E9:L9)</f>
        <v>205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ca="1">IF(D9=3,N9,O9)</f>
        <v>0</v>
      </c>
      <c r="Q9" s="6" cm="1">
        <f t="array" ref="Q9">IFERROR(SUM(LARGE(E9:L9,{1,2,3,4})),0)</f>
        <v>170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55000000000000004">
      <c r="A10" s="3">
        <v>8</v>
      </c>
      <c r="B10" s="1" t="s">
        <v>108</v>
      </c>
      <c r="C10" s="5" t="s">
        <v>9</v>
      </c>
      <c r="D10" s="5">
        <v>3</v>
      </c>
      <c r="E10" s="5">
        <f>IFERROR(VLOOKUP(Table_6[[#This Row],[L3 Event1]],Table16[#All],2,FALSE),0)</f>
        <v>0</v>
      </c>
      <c r="F10" s="5">
        <f>IFERROR(VLOOKUP(Table_6[[#This Row],[L3 Event2]],Table16[#All],2,FALSE),0)</f>
        <v>0</v>
      </c>
      <c r="G10" s="5">
        <f>IFERROR(VLOOKUP(Table_6[[#This Row],[L3 Event3]],Table16[#All],2,FALSE),0)</f>
        <v>0</v>
      </c>
      <c r="H10" s="5">
        <v>0</v>
      </c>
      <c r="I10" s="5">
        <v>0</v>
      </c>
      <c r="J10" s="2">
        <v>0</v>
      </c>
      <c r="K10" s="2">
        <v>45</v>
      </c>
      <c r="L10" s="5">
        <v>125</v>
      </c>
      <c r="M10" s="6">
        <f>SUM(E10:L10)</f>
        <v>170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ca="1">IF(D10=3,N10,O10)</f>
        <v>0</v>
      </c>
      <c r="Q10" s="6" cm="1">
        <f t="array" ref="Q10">IFERROR(SUM(LARGE(E10:L10,{1,2,3,4})),0)</f>
        <v>170</v>
      </c>
      <c r="R10" s="51"/>
      <c r="S10" s="51"/>
      <c r="T10" s="51"/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55000000000000004">
      <c r="A11" s="3">
        <v>9</v>
      </c>
      <c r="B11" s="1" t="s">
        <v>112</v>
      </c>
      <c r="C11" s="5" t="s">
        <v>9</v>
      </c>
      <c r="D11" s="5">
        <v>3</v>
      </c>
      <c r="E11" s="5">
        <f>IFERROR(VLOOKUP(Table_6[[#This Row],[L3 Event1]],Table16[#All],2,FALSE),0)</f>
        <v>0</v>
      </c>
      <c r="F11" s="5">
        <f>IFERROR(VLOOKUP(Table_6[[#This Row],[L3 Event2]],Table16[#All],2,FALSE),0)</f>
        <v>0</v>
      </c>
      <c r="G11" s="5">
        <f>IFERROR(VLOOKUP(Table_6[[#This Row],[L3 Event3]],Table16[#All],2,FALSE),0)</f>
        <v>0</v>
      </c>
      <c r="H11" s="5">
        <v>10</v>
      </c>
      <c r="I11" s="2">
        <v>0</v>
      </c>
      <c r="J11" s="2">
        <v>45</v>
      </c>
      <c r="K11" s="2">
        <v>30</v>
      </c>
      <c r="L11" s="5">
        <v>40</v>
      </c>
      <c r="M11" s="6">
        <f>SUM(E11:L11)</f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ca="1">IF(D11=3,N11,O11)</f>
        <v>0</v>
      </c>
      <c r="Q11" s="6" cm="1">
        <f t="array" ref="Q11">IFERROR(SUM(LARGE(E11:L11,{1,2,3,4})),0)</f>
        <v>125</v>
      </c>
      <c r="R11" s="51"/>
      <c r="S11" s="51"/>
      <c r="T11" s="51"/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55000000000000004">
      <c r="A12" s="3">
        <v>10</v>
      </c>
      <c r="B12" s="19" t="s">
        <v>109</v>
      </c>
      <c r="C12" s="5" t="s">
        <v>9</v>
      </c>
      <c r="D12" s="5">
        <v>3</v>
      </c>
      <c r="E12" s="5">
        <f>IFERROR(VLOOKUP(Table_6[[#This Row],[L3 Event1]],Table16[#All],2,FALSE),0)</f>
        <v>0</v>
      </c>
      <c r="F12" s="5">
        <f>IFERROR(VLOOKUP(Table_6[[#This Row],[L3 Event2]],Table16[#All],2,FALSE),0)</f>
        <v>0</v>
      </c>
      <c r="G12" s="5">
        <f>IFERROR(VLOOKUP(Table_6[[#This Row],[L3 Event3]],Table16[#All],2,FALSE),0)</f>
        <v>0</v>
      </c>
      <c r="H12" s="5">
        <v>30</v>
      </c>
      <c r="I12" s="2">
        <v>20</v>
      </c>
      <c r="J12" s="2">
        <v>50</v>
      </c>
      <c r="K12" s="2">
        <v>0</v>
      </c>
      <c r="L12" s="5">
        <v>15</v>
      </c>
      <c r="M12" s="6">
        <f>SUM(E12:L12)</f>
        <v>115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ca="1">IF(D12=3,N12,O12)</f>
        <v>0</v>
      </c>
      <c r="Q12" s="6" cm="1">
        <f t="array" ref="Q12">IFERROR(SUM(LARGE(E12:L12,{1,2,3,4})),0)</f>
        <v>115</v>
      </c>
      <c r="R12" s="51"/>
      <c r="S12" s="51"/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55000000000000004">
      <c r="A13" s="3">
        <v>11</v>
      </c>
      <c r="B13" s="8" t="s">
        <v>118</v>
      </c>
      <c r="C13" s="5" t="s">
        <v>9</v>
      </c>
      <c r="D13" s="5">
        <v>3</v>
      </c>
      <c r="E13" s="5">
        <f>IFERROR(VLOOKUP(Table_6[[#This Row],[L3 Event1]],Table16[#All],2,FALSE),0)</f>
        <v>0</v>
      </c>
      <c r="F13" s="5">
        <f>IFERROR(VLOOKUP(Table_6[[#This Row],[L3 Event2]],Table16[#All],2,FALSE),0)</f>
        <v>50</v>
      </c>
      <c r="G13" s="5">
        <f>IFERROR(VLOOKUP(Table_6[[#This Row],[L3 Event3]],Table16[#All],2,FALSE),0)</f>
        <v>0</v>
      </c>
      <c r="H13" s="5">
        <v>0</v>
      </c>
      <c r="I13" s="5">
        <v>0</v>
      </c>
      <c r="J13" s="2">
        <v>20</v>
      </c>
      <c r="K13" s="2">
        <v>0</v>
      </c>
      <c r="L13" s="5">
        <v>30</v>
      </c>
      <c r="M13" s="6">
        <f>SUM(E13:L13)</f>
        <v>100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50</v>
      </c>
      <c r="O13" s="5" cm="1">
        <f t="array" aca="1" ref="O13" ca="1">IFERROR(SUM(LARGE(OFFSET(E13,0,0,1,'points tables'!$G$2),{1,2})/2*3),(IFERROR(SUM(LARGE(OFFSET(E13,0,0,1,'points tables'!$G$2),{1})/2*3),0)))</f>
        <v>75</v>
      </c>
      <c r="P13" s="7">
        <f ca="1">IF(D13=3,N13,O13)</f>
        <v>50</v>
      </c>
      <c r="Q13" s="6" cm="1">
        <f t="array" ref="Q13">IFERROR(SUM(LARGE(E13:L13,{1,2,3,4})),0)</f>
        <v>100</v>
      </c>
      <c r="R13" s="51"/>
      <c r="S13" s="51">
        <v>1</v>
      </c>
      <c r="T13" s="51"/>
      <c r="U13" s="51"/>
      <c r="V13" s="51"/>
      <c r="W13" s="51"/>
      <c r="X13" s="51"/>
      <c r="Y13" s="51"/>
      <c r="Z13" s="8"/>
      <c r="AA13" s="8"/>
      <c r="AB13" s="8"/>
      <c r="AC13" s="8"/>
    </row>
    <row r="14" spans="1:29" ht="18.75" customHeight="1" x14ac:dyDescent="0.55000000000000004">
      <c r="A14" s="3">
        <v>12</v>
      </c>
      <c r="B14" s="1" t="s">
        <v>91</v>
      </c>
      <c r="C14" s="5" t="s">
        <v>9</v>
      </c>
      <c r="D14" s="5">
        <v>3</v>
      </c>
      <c r="E14" s="5">
        <f>IFERROR(VLOOKUP(Table_6[[#This Row],[L3 Event1]],Table16[#All],2,FALSE),0)</f>
        <v>0</v>
      </c>
      <c r="F14" s="5">
        <f>IFERROR(VLOOKUP(Table_6[[#This Row],[L3 Event2]],Table16[#All],2,FALSE),0)</f>
        <v>0</v>
      </c>
      <c r="G14" s="5">
        <f>IFERROR(VLOOKUP(Table_6[[#This Row],[L3 Event3]],Table16[#All],2,FALSE),0)</f>
        <v>0</v>
      </c>
      <c r="H14" s="5">
        <v>20</v>
      </c>
      <c r="I14" s="2">
        <v>30</v>
      </c>
      <c r="J14" s="2">
        <v>25</v>
      </c>
      <c r="K14" s="2">
        <v>0</v>
      </c>
      <c r="L14" s="5">
        <v>0</v>
      </c>
      <c r="M14" s="6">
        <f>SUM(E14:L14)</f>
        <v>75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ca="1">IF(D14=3,N14,O14)</f>
        <v>0</v>
      </c>
      <c r="Q14" s="6" cm="1">
        <f t="array" ref="Q14">IFERROR(SUM(LARGE(E14:L14,{1,2,3,4})),0)</f>
        <v>75</v>
      </c>
      <c r="R14" s="51"/>
      <c r="S14" s="51"/>
      <c r="T14" s="51"/>
      <c r="U14" s="51"/>
      <c r="V14" s="51"/>
      <c r="W14" s="51"/>
      <c r="X14" s="51"/>
      <c r="Y14" s="51"/>
      <c r="Z14" s="8"/>
      <c r="AA14" s="8"/>
      <c r="AB14" s="8"/>
      <c r="AC14" s="8"/>
    </row>
    <row r="15" spans="1:29" ht="18.75" customHeight="1" x14ac:dyDescent="0.55000000000000004">
      <c r="A15" s="3">
        <v>13</v>
      </c>
      <c r="B15" s="1" t="s">
        <v>116</v>
      </c>
      <c r="C15" s="5" t="s">
        <v>9</v>
      </c>
      <c r="D15" s="5">
        <v>3</v>
      </c>
      <c r="E15" s="5">
        <f>IFERROR(VLOOKUP(Table_6[[#This Row],[L3 Event1]],Table16[#All],2,FALSE),0)</f>
        <v>0</v>
      </c>
      <c r="F15" s="5">
        <f>IFERROR(VLOOKUP(Table_6[[#This Row],[L3 Event2]],Table16[#All],2,FALSE),0)</f>
        <v>20</v>
      </c>
      <c r="G15" s="5">
        <f>IFERROR(VLOOKUP(Table_6[[#This Row],[L3 Event3]],Table16[#All],2,FALSE),0)</f>
        <v>15</v>
      </c>
      <c r="H15" s="5">
        <v>0</v>
      </c>
      <c r="I15" s="2">
        <v>0</v>
      </c>
      <c r="J15" s="2">
        <v>0</v>
      </c>
      <c r="K15" s="2">
        <v>25</v>
      </c>
      <c r="L15" s="5">
        <v>15</v>
      </c>
      <c r="M15" s="6">
        <f>SUM(E15:L15)</f>
        <v>75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35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7">
        <f ca="1">IF(D15=3,N15,O15)</f>
        <v>35</v>
      </c>
      <c r="Q15" s="6" cm="1">
        <f t="array" ref="Q15">IFERROR(SUM(LARGE(E15:L15,{1,2,3,4})),0)</f>
        <v>75</v>
      </c>
      <c r="R15" s="51"/>
      <c r="S15" s="51">
        <v>4</v>
      </c>
      <c r="T15" s="51">
        <v>6</v>
      </c>
      <c r="U15" s="51"/>
      <c r="V15" s="51"/>
      <c r="W15" s="51"/>
      <c r="X15" s="51"/>
      <c r="Y15" s="51"/>
      <c r="Z15" s="8"/>
      <c r="AA15" s="8"/>
      <c r="AB15" s="8"/>
      <c r="AC15" s="8"/>
    </row>
    <row r="16" spans="1:29" ht="18.75" customHeight="1" x14ac:dyDescent="0.55000000000000004">
      <c r="A16" s="3">
        <v>14</v>
      </c>
      <c r="B16" s="1" t="s">
        <v>259</v>
      </c>
      <c r="C16" s="5" t="s">
        <v>9</v>
      </c>
      <c r="D16" s="5">
        <v>3</v>
      </c>
      <c r="E16" s="5">
        <f>IFERROR(VLOOKUP(Table_6[[#This Row],[L3 Event1]],Table16[#All],2,FALSE),0)</f>
        <v>0</v>
      </c>
      <c r="F16" s="5">
        <f>IFERROR(VLOOKUP(Table_6[[#This Row],[L3 Event2]],Table16[#All],2,FALSE),0)</f>
        <v>25</v>
      </c>
      <c r="G16" s="5">
        <f>IFERROR(VLOOKUP(Table_6[[#This Row],[L3 Event3]],Table16[#All],2,FALSE),0)</f>
        <v>35</v>
      </c>
      <c r="H16" s="5">
        <v>0</v>
      </c>
      <c r="I16" s="2">
        <v>0</v>
      </c>
      <c r="J16" s="2">
        <v>0</v>
      </c>
      <c r="K16" s="2">
        <v>0</v>
      </c>
      <c r="L16" s="5">
        <v>0</v>
      </c>
      <c r="M16" s="6">
        <f>SUM(E16:L16)</f>
        <v>60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60</v>
      </c>
      <c r="O16" s="5" cm="1">
        <f t="array" aca="1" ref="O16" ca="1">IFERROR(SUM(LARGE(OFFSET(E16,0,0,1,'points tables'!$G$2),{1,2})/2*3),(IFERROR(SUM(LARGE(OFFSET(E16,0,0,1,'points tables'!$G$2),{1})/2*3),0)))</f>
        <v>90</v>
      </c>
      <c r="P16" s="7">
        <f ca="1">IF(D16=3,N16,O16)</f>
        <v>60</v>
      </c>
      <c r="Q16" s="6" cm="1">
        <f t="array" ref="Q16">IFERROR(SUM(LARGE(E16:L16,{1,2,3,4})),0)</f>
        <v>60</v>
      </c>
      <c r="R16" s="51"/>
      <c r="S16" s="51">
        <v>3</v>
      </c>
      <c r="T16" s="51">
        <v>2</v>
      </c>
      <c r="U16" s="51"/>
      <c r="V16" s="51"/>
      <c r="W16" s="51"/>
      <c r="X16" s="51"/>
      <c r="Y16" s="51"/>
      <c r="Z16" s="8"/>
      <c r="AA16" s="8"/>
      <c r="AB16" s="8"/>
      <c r="AC16" s="8"/>
    </row>
    <row r="17" spans="1:29" ht="18.75" customHeight="1" x14ac:dyDescent="0.55000000000000004">
      <c r="A17" s="3">
        <v>15</v>
      </c>
      <c r="B17" s="1" t="s">
        <v>113</v>
      </c>
      <c r="C17" s="10" t="s">
        <v>9</v>
      </c>
      <c r="D17" s="5">
        <v>3</v>
      </c>
      <c r="E17" s="5">
        <f>IFERROR(VLOOKUP(Table_6[[#This Row],[L3 Event1]],Table16[#All],2,FALSE),0)</f>
        <v>0</v>
      </c>
      <c r="F17" s="5">
        <f>IFERROR(VLOOKUP(Table_6[[#This Row],[L3 Event2]],Table16[#All],2,FALSE),0)</f>
        <v>0</v>
      </c>
      <c r="G17" s="5">
        <f>IFERROR(VLOOKUP(Table_6[[#This Row],[L3 Event3]],Table16[#All],2,FALSE),0)</f>
        <v>0</v>
      </c>
      <c r="H17" s="5">
        <v>0</v>
      </c>
      <c r="I17" s="2">
        <v>35</v>
      </c>
      <c r="J17" s="2">
        <v>0</v>
      </c>
      <c r="K17" s="2">
        <v>0</v>
      </c>
      <c r="L17" s="5">
        <v>15</v>
      </c>
      <c r="M17" s="6">
        <f>SUM(E17:L17)</f>
        <v>50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ca="1">IF(D17=3,N17,O17)</f>
        <v>0</v>
      </c>
      <c r="Q17" s="6" cm="1">
        <f t="array" ref="Q17">IFERROR(SUM(LARGE(E17:L17,{1,2,3,4})),0)</f>
        <v>50</v>
      </c>
      <c r="R17" s="51"/>
      <c r="S17" s="51"/>
      <c r="T17" s="51"/>
      <c r="U17" s="51"/>
      <c r="V17" s="51"/>
      <c r="W17" s="51"/>
      <c r="X17" s="51"/>
      <c r="Y17" s="51"/>
      <c r="Z17" s="8"/>
      <c r="AA17" s="8"/>
      <c r="AB17" s="8"/>
      <c r="AC17" s="8"/>
    </row>
    <row r="18" spans="1:29" ht="18.75" customHeight="1" x14ac:dyDescent="0.55000000000000004">
      <c r="A18" s="3">
        <v>16</v>
      </c>
      <c r="B18" s="8" t="s">
        <v>225</v>
      </c>
      <c r="C18" s="5" t="s">
        <v>9</v>
      </c>
      <c r="D18" s="5">
        <v>3</v>
      </c>
      <c r="E18" s="5">
        <f>IFERROR(VLOOKUP(Table_6[[#This Row],[L3 Event1]],Table16[#All],2,FALSE),0)</f>
        <v>0</v>
      </c>
      <c r="F18" s="5">
        <f>IFERROR(VLOOKUP(Table_6[[#This Row],[L3 Event2]],Table16[#All],2,FALSE),0)</f>
        <v>0</v>
      </c>
      <c r="G18" s="5">
        <f>IFERROR(VLOOKUP(Table_6[[#This Row],[L3 Event3]],Table16[#All],2,FALSE),0)</f>
        <v>25</v>
      </c>
      <c r="H18" s="5">
        <v>0</v>
      </c>
      <c r="I18" s="2">
        <v>0</v>
      </c>
      <c r="J18" s="2">
        <v>0</v>
      </c>
      <c r="K18" s="2">
        <v>0</v>
      </c>
      <c r="L18" s="2">
        <v>25</v>
      </c>
      <c r="M18" s="6">
        <f>SUM(E18:L18)</f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25</v>
      </c>
      <c r="O18" s="5" cm="1">
        <f t="array" aca="1" ref="O18" ca="1">IFERROR(SUM(LARGE(OFFSET(E18,0,0,1,'points tables'!$G$2),{1,2})/2*3),(IFERROR(SUM(LARGE(OFFSET(E18,0,0,1,'points tables'!$G$2),{1})/2*3),0)))</f>
        <v>37.5</v>
      </c>
      <c r="P18" s="7">
        <f ca="1">IF(D18=3,N18,O18)</f>
        <v>25</v>
      </c>
      <c r="Q18" s="6" cm="1">
        <f t="array" ref="Q18">IFERROR(SUM(LARGE(E18:L18,{1,2,3,4})),0)</f>
        <v>50</v>
      </c>
      <c r="R18" s="51"/>
      <c r="S18" s="51"/>
      <c r="T18" s="51">
        <v>3</v>
      </c>
      <c r="U18" s="51"/>
      <c r="V18" s="51"/>
      <c r="W18" s="51"/>
      <c r="X18" s="51"/>
      <c r="Y18" s="51"/>
      <c r="Z18" s="8"/>
      <c r="AA18" s="8"/>
      <c r="AB18" s="8"/>
      <c r="AC18" s="8"/>
    </row>
    <row r="19" spans="1:29" ht="18.75" customHeight="1" x14ac:dyDescent="0.55000000000000004">
      <c r="A19" s="3">
        <v>17</v>
      </c>
      <c r="B19" s="20" t="s">
        <v>114</v>
      </c>
      <c r="C19" s="10" t="s">
        <v>9</v>
      </c>
      <c r="D19" s="10">
        <v>3</v>
      </c>
      <c r="E19" s="5">
        <f>IFERROR(VLOOKUP(Table_6[[#This Row],[L3 Event1]],Table16[#All],2,FALSE),0)</f>
        <v>20</v>
      </c>
      <c r="F19" s="5">
        <f>IFERROR(VLOOKUP(Table_6[[#This Row],[L3 Event2]],Table16[#All],2,FALSE),0)</f>
        <v>0</v>
      </c>
      <c r="G19" s="5">
        <f>IFERROR(VLOOKUP(Table_6[[#This Row],[L3 Event3]],Table16[#All],2,FALSE),0)</f>
        <v>0</v>
      </c>
      <c r="H19" s="10">
        <v>25</v>
      </c>
      <c r="I19" s="14">
        <v>0</v>
      </c>
      <c r="J19" s="14">
        <v>0</v>
      </c>
      <c r="K19" s="2">
        <v>0</v>
      </c>
      <c r="L19" s="5">
        <v>0</v>
      </c>
      <c r="M19" s="6">
        <f>SUM(E19:L19)</f>
        <v>45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20</v>
      </c>
      <c r="O19" s="5" cm="1">
        <f t="array" aca="1" ref="O19" ca="1">IFERROR(SUM(LARGE(OFFSET(E19,0,0,1,'points tables'!$G$2),{1,2})/2*3),(IFERROR(SUM(LARGE(OFFSET(E19,0,0,1,'points tables'!$G$2),{1})/2*3),0)))</f>
        <v>30</v>
      </c>
      <c r="P19" s="7">
        <f ca="1">IF(D19=3,N19,O19)</f>
        <v>20</v>
      </c>
      <c r="Q19" s="6" cm="1">
        <f t="array" ref="Q19">IFERROR(SUM(LARGE(E19:L19,{1,2,3,4})),0)</f>
        <v>45</v>
      </c>
      <c r="R19" s="51">
        <v>5</v>
      </c>
      <c r="S19" s="51"/>
      <c r="T19" s="51"/>
      <c r="U19" s="51"/>
      <c r="V19" s="51"/>
      <c r="W19" s="51"/>
      <c r="X19" s="51"/>
      <c r="Y19" s="51"/>
      <c r="Z19" s="8"/>
      <c r="AA19" s="8"/>
      <c r="AB19" s="8"/>
      <c r="AC19" s="8"/>
    </row>
    <row r="20" spans="1:29" ht="18.75" customHeight="1" x14ac:dyDescent="0.55000000000000004">
      <c r="A20" s="3">
        <v>18</v>
      </c>
      <c r="B20" s="19" t="s">
        <v>86</v>
      </c>
      <c r="C20" s="5" t="s">
        <v>9</v>
      </c>
      <c r="D20" s="5">
        <v>3</v>
      </c>
      <c r="E20" s="5">
        <f>IFERROR(VLOOKUP(Table_6[[#This Row],[L3 Event1]],Table16[#All],2,FALSE),0)</f>
        <v>0</v>
      </c>
      <c r="F20" s="5">
        <f>IFERROR(VLOOKUP(Table_6[[#This Row],[L3 Event2]],Table16[#All],2,FALSE),0)</f>
        <v>35</v>
      </c>
      <c r="G20" s="5">
        <f>IFERROR(VLOOKUP(Table_6[[#This Row],[L3 Event3]],Table16[#All],2,FALSE),0)</f>
        <v>0</v>
      </c>
      <c r="H20" s="5">
        <v>0</v>
      </c>
      <c r="I20" s="2">
        <v>0</v>
      </c>
      <c r="J20" s="2">
        <v>0</v>
      </c>
      <c r="K20" s="2">
        <v>0</v>
      </c>
      <c r="L20" s="5">
        <v>0</v>
      </c>
      <c r="M20" s="6">
        <f>SUM(E20:L20)</f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7">
        <f ca="1">IF(D20=3,N20,O20)</f>
        <v>35</v>
      </c>
      <c r="Q20" s="6" cm="1">
        <f t="array" ref="Q20">IFERROR(SUM(LARGE(E20:L20,{1,2,3,4})),0)</f>
        <v>35</v>
      </c>
      <c r="R20" s="51"/>
      <c r="S20" s="51">
        <v>2</v>
      </c>
      <c r="T20" s="51"/>
      <c r="U20" s="51"/>
      <c r="V20" s="51"/>
      <c r="W20" s="51"/>
      <c r="X20" s="51"/>
      <c r="Y20" s="51"/>
      <c r="Z20" s="8"/>
      <c r="AA20" s="8"/>
      <c r="AB20" s="8"/>
      <c r="AC20" s="8"/>
    </row>
    <row r="21" spans="1:29" ht="18.75" customHeight="1" x14ac:dyDescent="0.55000000000000004">
      <c r="A21" s="3">
        <v>19</v>
      </c>
      <c r="B21" s="1" t="s">
        <v>122</v>
      </c>
      <c r="C21" s="5" t="s">
        <v>9</v>
      </c>
      <c r="D21" s="5">
        <v>3</v>
      </c>
      <c r="E21" s="5">
        <f>IFERROR(VLOOKUP(Table_6[[#This Row],[L3 Event1]],Table16[#All],2,FALSE),0)</f>
        <v>0</v>
      </c>
      <c r="F21" s="5">
        <f>IFERROR(VLOOKUP(Table_6[[#This Row],[L3 Event2]],Table16[#All],2,FALSE),0)</f>
        <v>0</v>
      </c>
      <c r="G21" s="5">
        <f>IFERROR(VLOOKUP(Table_6[[#This Row],[L3 Event3]],Table16[#All],2,FALSE),0)</f>
        <v>0</v>
      </c>
      <c r="H21" s="5">
        <v>0</v>
      </c>
      <c r="I21" s="5">
        <v>0</v>
      </c>
      <c r="J21" s="2">
        <v>15</v>
      </c>
      <c r="K21" s="2">
        <v>0</v>
      </c>
      <c r="L21" s="2">
        <v>20</v>
      </c>
      <c r="M21" s="6">
        <f>SUM(E21:L21)</f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ca="1">IF(D21=3,N21,O21)</f>
        <v>0</v>
      </c>
      <c r="Q21" s="6" cm="1">
        <f t="array" ref="Q21">IFERROR(SUM(LARGE(E21:L21,{1,2,3,4})),0)</f>
        <v>35</v>
      </c>
      <c r="R21" s="51"/>
      <c r="S21" s="51"/>
      <c r="T21" s="51"/>
      <c r="U21" s="51"/>
      <c r="V21" s="51"/>
      <c r="W21" s="51"/>
      <c r="X21" s="51"/>
      <c r="Y21" s="51"/>
      <c r="Z21" s="8"/>
      <c r="AA21" s="8"/>
      <c r="AB21" s="8"/>
      <c r="AC21" s="8"/>
    </row>
    <row r="22" spans="1:29" ht="18.75" customHeight="1" x14ac:dyDescent="0.55000000000000004">
      <c r="A22" s="3">
        <v>20</v>
      </c>
      <c r="B22" s="8" t="s">
        <v>117</v>
      </c>
      <c r="C22" s="5" t="s">
        <v>9</v>
      </c>
      <c r="D22" s="5">
        <v>3</v>
      </c>
      <c r="E22" s="5">
        <f>IFERROR(VLOOKUP(Table_6[[#This Row],[L3 Event1]],Table16[#All],2,FALSE),0)</f>
        <v>0</v>
      </c>
      <c r="F22" s="5">
        <f>IFERROR(VLOOKUP(Table_6[[#This Row],[L3 Event2]],Table16[#All],2,FALSE),0)</f>
        <v>0</v>
      </c>
      <c r="G22" s="5">
        <f>IFERROR(VLOOKUP(Table_6[[#This Row],[L3 Event3]],Table16[#All],2,FALSE),0)</f>
        <v>0</v>
      </c>
      <c r="H22" s="5">
        <v>0</v>
      </c>
      <c r="I22" s="2">
        <v>0</v>
      </c>
      <c r="J22" s="2">
        <v>30</v>
      </c>
      <c r="K22" s="2">
        <v>0</v>
      </c>
      <c r="L22" s="5">
        <v>0</v>
      </c>
      <c r="M22" s="6">
        <f>SUM(E22:L22)</f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ca="1">IF(D22=3,N22,O22)</f>
        <v>0</v>
      </c>
      <c r="Q22" s="6" cm="1">
        <f t="array" ref="Q22">IFERROR(SUM(LARGE(E22:L22,{1,2,3,4})),0)</f>
        <v>30</v>
      </c>
      <c r="R22" s="51"/>
      <c r="S22" s="51"/>
      <c r="T22" s="51"/>
      <c r="U22" s="51"/>
      <c r="V22" s="51"/>
      <c r="W22" s="51"/>
      <c r="X22" s="51"/>
      <c r="Y22" s="51"/>
      <c r="Z22" s="8"/>
      <c r="AA22" s="8"/>
      <c r="AB22" s="8"/>
      <c r="AC22" s="8"/>
    </row>
    <row r="23" spans="1:29" ht="18.75" customHeight="1" x14ac:dyDescent="0.55000000000000004">
      <c r="A23" s="3">
        <v>21</v>
      </c>
      <c r="B23" s="8" t="s">
        <v>123</v>
      </c>
      <c r="C23" s="5" t="s">
        <v>9</v>
      </c>
      <c r="D23" s="5">
        <v>3</v>
      </c>
      <c r="E23" s="5">
        <f>IFERROR(VLOOKUP(Table_6[[#This Row],[L3 Event1]],Table16[#All],2,FALSE),0)</f>
        <v>0</v>
      </c>
      <c r="F23" s="5">
        <f>IFERROR(VLOOKUP(Table_6[[#This Row],[L3 Event2]],Table16[#All],2,FALSE),0)</f>
        <v>20</v>
      </c>
      <c r="G23" s="5">
        <f>IFERROR(VLOOKUP(Table_6[[#This Row],[L3 Event3]],Table16[#All],2,FALSE),0)</f>
        <v>0</v>
      </c>
      <c r="H23" s="5">
        <v>0</v>
      </c>
      <c r="I23" s="2">
        <v>10</v>
      </c>
      <c r="J23" s="2">
        <v>0</v>
      </c>
      <c r="K23" s="2">
        <v>0</v>
      </c>
      <c r="L23" s="2">
        <v>0</v>
      </c>
      <c r="M23" s="6">
        <f>SUM(E23:L23)</f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7">
        <f ca="1">IF(D23=3,N23,O23)</f>
        <v>20</v>
      </c>
      <c r="Q23" s="6" cm="1">
        <f t="array" ref="Q23">IFERROR(SUM(LARGE(E23:L23,{1,2,3,4})),0)</f>
        <v>30</v>
      </c>
      <c r="R23" s="51"/>
      <c r="S23" s="51">
        <v>5</v>
      </c>
      <c r="T23" s="51"/>
      <c r="U23" s="51"/>
      <c r="V23" s="51"/>
      <c r="W23" s="51"/>
      <c r="X23" s="51"/>
      <c r="Y23" s="51"/>
      <c r="Z23" s="8"/>
      <c r="AA23" s="8"/>
      <c r="AB23" s="8"/>
      <c r="AC23" s="8"/>
    </row>
    <row r="24" spans="1:29" ht="18.75" customHeight="1" x14ac:dyDescent="0.55000000000000004">
      <c r="A24" s="3">
        <v>22</v>
      </c>
      <c r="B24" s="1" t="s">
        <v>115</v>
      </c>
      <c r="C24" s="5" t="s">
        <v>9</v>
      </c>
      <c r="D24" s="5">
        <v>3</v>
      </c>
      <c r="E24" s="5">
        <f>IFERROR(VLOOKUP(Table_6[[#This Row],[L3 Event1]],Table16[#All],2,FALSE),0)</f>
        <v>0</v>
      </c>
      <c r="F24" s="5">
        <f>IFERROR(VLOOKUP(Table_6[[#This Row],[L3 Event2]],Table16[#All],2,FALSE),0)</f>
        <v>0</v>
      </c>
      <c r="G24" s="5">
        <f>IFERROR(VLOOKUP(Table_6[[#This Row],[L3 Event3]],Table16[#All],2,FALSE),0)</f>
        <v>0</v>
      </c>
      <c r="H24" s="5">
        <v>10</v>
      </c>
      <c r="I24" s="2">
        <v>0</v>
      </c>
      <c r="J24" s="2">
        <v>0</v>
      </c>
      <c r="K24" s="2">
        <v>0</v>
      </c>
      <c r="L24" s="5">
        <v>15</v>
      </c>
      <c r="M24" s="6">
        <f>SUM(E24:L24)</f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ca="1">IF(D24=3,N24,O24)</f>
        <v>0</v>
      </c>
      <c r="Q24" s="6" cm="1">
        <f t="array" ref="Q24">IFERROR(SUM(LARGE(E24:L24,{1,2,3,4})),0)</f>
        <v>25</v>
      </c>
      <c r="R24" s="51"/>
      <c r="S24" s="51"/>
      <c r="T24" s="51"/>
      <c r="U24" s="51"/>
      <c r="V24" s="51"/>
      <c r="W24" s="51"/>
      <c r="X24" s="51"/>
      <c r="Y24" s="51"/>
      <c r="Z24" s="8"/>
      <c r="AA24" s="8"/>
      <c r="AB24" s="8"/>
      <c r="AC24" s="8"/>
    </row>
    <row r="25" spans="1:29" ht="18.75" customHeight="1" x14ac:dyDescent="0.55000000000000004">
      <c r="A25" s="3">
        <v>23</v>
      </c>
      <c r="B25" s="60" t="s">
        <v>237</v>
      </c>
      <c r="C25" s="10" t="s">
        <v>9</v>
      </c>
      <c r="D25" s="10">
        <v>3</v>
      </c>
      <c r="E25" s="5">
        <f>IFERROR(VLOOKUP(Table_6[[#This Row],[L3 Event1]],Table16[#All],2,FALSE),0)</f>
        <v>25</v>
      </c>
      <c r="F25" s="5">
        <f>IFERROR(VLOOKUP(Table_6[[#This Row],[L3 Event2]],Table16[#All],2,FALSE),0)</f>
        <v>0</v>
      </c>
      <c r="G25" s="5">
        <f>IFERROR(VLOOKUP(Table_6[[#This Row],[L3 Event3]],Table16[#All],2,FALSE),0)</f>
        <v>0</v>
      </c>
      <c r="H25" s="10">
        <v>0</v>
      </c>
      <c r="I25" s="14">
        <v>0</v>
      </c>
      <c r="J25" s="14">
        <v>0</v>
      </c>
      <c r="K25" s="2">
        <v>0</v>
      </c>
      <c r="L25" s="5">
        <v>0</v>
      </c>
      <c r="M25" s="6">
        <f>SUM(E25:L25)</f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7">
        <f ca="1">IF(D25=3,N25,O25)</f>
        <v>25</v>
      </c>
      <c r="Q25" s="6" cm="1">
        <f t="array" ref="Q25">IFERROR(SUM(LARGE(E25:L25,{1,2,3,4})),0)</f>
        <v>25</v>
      </c>
      <c r="R25" s="51">
        <v>3</v>
      </c>
      <c r="S25" s="51"/>
      <c r="T25" s="51"/>
      <c r="U25" s="51"/>
      <c r="V25" s="51"/>
      <c r="W25" s="51"/>
      <c r="X25" s="51"/>
      <c r="Y25" s="51"/>
      <c r="Z25" s="8"/>
      <c r="AA25" s="8"/>
      <c r="AB25" s="8"/>
      <c r="AC25" s="8"/>
    </row>
    <row r="26" spans="1:29" ht="18.75" customHeight="1" x14ac:dyDescent="0.55000000000000004">
      <c r="A26" s="3">
        <v>24</v>
      </c>
      <c r="B26" s="8" t="s">
        <v>226</v>
      </c>
      <c r="C26" s="5" t="s">
        <v>9</v>
      </c>
      <c r="D26" s="5">
        <v>3</v>
      </c>
      <c r="E26" s="5">
        <f>IFERROR(VLOOKUP(Table_6[[#This Row],[L3 Event1]],Table16[#All],2,FALSE),0)</f>
        <v>0</v>
      </c>
      <c r="F26" s="5">
        <f>IFERROR(VLOOKUP(Table_6[[#This Row],[L3 Event2]],Table16[#All],2,FALSE),0)</f>
        <v>0</v>
      </c>
      <c r="G26" s="5">
        <f>IFERROR(VLOOKUP(Table_6[[#This Row],[L3 Event3]],Table16[#All],2,FALSE),0)</f>
        <v>0</v>
      </c>
      <c r="H26" s="5">
        <v>0</v>
      </c>
      <c r="I26" s="2">
        <v>0</v>
      </c>
      <c r="J26" s="2">
        <v>0</v>
      </c>
      <c r="K26" s="2">
        <v>0</v>
      </c>
      <c r="L26" s="2">
        <v>20</v>
      </c>
      <c r="M26" s="6">
        <f>SUM(E26:L26)</f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ca="1">IF(D26=3,N26,O26)</f>
        <v>0</v>
      </c>
      <c r="Q26" s="6" cm="1">
        <f t="array" ref="Q26">IFERROR(SUM(LARGE(E26:L26,{1,2,3,4})),0)</f>
        <v>20</v>
      </c>
      <c r="R26" s="51"/>
      <c r="S26" s="51"/>
      <c r="T26" s="51"/>
      <c r="U26" s="51"/>
      <c r="V26" s="51"/>
      <c r="W26" s="51"/>
      <c r="X26" s="51"/>
      <c r="Y26" s="51"/>
      <c r="Z26" s="8"/>
      <c r="AA26" s="8"/>
      <c r="AB26" s="8"/>
      <c r="AC26" s="8"/>
    </row>
    <row r="27" spans="1:29" ht="18.75" customHeight="1" x14ac:dyDescent="0.55000000000000004">
      <c r="A27" s="3">
        <v>25</v>
      </c>
      <c r="B27" s="57" t="s">
        <v>238</v>
      </c>
      <c r="C27" s="5" t="s">
        <v>9</v>
      </c>
      <c r="D27" s="5">
        <v>3</v>
      </c>
      <c r="E27" s="5">
        <f>IFERROR(VLOOKUP(Table_6[[#This Row],[L3 Event1]],Table16[#All],2,FALSE),0)</f>
        <v>20</v>
      </c>
      <c r="F27" s="5">
        <f>IFERROR(VLOOKUP(Table_6[[#This Row],[L3 Event2]],Table16[#All],2,FALSE),0)</f>
        <v>0</v>
      </c>
      <c r="G27" s="5">
        <f>IFERROR(VLOOKUP(Table_6[[#This Row],[L3 Event3]],Table16[#All],2,FALSE),0)</f>
        <v>0</v>
      </c>
      <c r="H27" s="5">
        <v>0</v>
      </c>
      <c r="I27" s="2">
        <v>0</v>
      </c>
      <c r="J27" s="2">
        <v>0</v>
      </c>
      <c r="K27" s="2">
        <v>0</v>
      </c>
      <c r="L27" s="5">
        <v>0</v>
      </c>
      <c r="M27" s="6">
        <f>SUM(E27:L27)</f>
        <v>20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20</v>
      </c>
      <c r="O27" s="5" cm="1">
        <f t="array" aca="1" ref="O27" ca="1">IFERROR(SUM(LARGE(OFFSET(E27,0,0,1,'points tables'!$G$2),{1,2})/2*3),(IFERROR(SUM(LARGE(OFFSET(E27,0,0,1,'points tables'!$G$2),{1})/2*3),0)))</f>
        <v>30</v>
      </c>
      <c r="P27" s="7">
        <f ca="1">IF(D27=3,N27,O27)</f>
        <v>20</v>
      </c>
      <c r="Q27" s="6" cm="1">
        <f t="array" ref="Q27">IFERROR(SUM(LARGE(E27:L27,{1,2,3,4})),0)</f>
        <v>20</v>
      </c>
      <c r="R27" s="51">
        <v>4</v>
      </c>
      <c r="S27" s="51"/>
      <c r="T27" s="51"/>
      <c r="U27" s="51"/>
      <c r="V27" s="51"/>
      <c r="W27" s="51"/>
      <c r="X27" s="51"/>
      <c r="Y27" s="51"/>
      <c r="Z27" s="8"/>
      <c r="AA27" s="8"/>
      <c r="AB27" s="8"/>
      <c r="AC27" s="8"/>
    </row>
    <row r="28" spans="1:29" ht="18.75" customHeight="1" x14ac:dyDescent="0.55000000000000004">
      <c r="A28" s="3">
        <v>26</v>
      </c>
      <c r="B28" s="1" t="s">
        <v>300</v>
      </c>
      <c r="C28" s="5" t="s">
        <v>9</v>
      </c>
      <c r="D28" s="5">
        <v>3</v>
      </c>
      <c r="E28" s="5">
        <f>IFERROR(VLOOKUP(Table_6[[#This Row],[L3 Event1]],Table16[#All],2,FALSE),0)</f>
        <v>0</v>
      </c>
      <c r="F28" s="5">
        <f>IFERROR(VLOOKUP(Table_6[[#This Row],[L3 Event2]],Table16[#All],2,FALSE),0)</f>
        <v>0</v>
      </c>
      <c r="G28" s="5">
        <f>IFERROR(VLOOKUP(Table_6[[#This Row],[L3 Event3]],Table16[#All],2,FALSE),0)</f>
        <v>20</v>
      </c>
      <c r="H28" s="5">
        <v>0</v>
      </c>
      <c r="I28" s="2">
        <v>0</v>
      </c>
      <c r="J28" s="2">
        <v>0</v>
      </c>
      <c r="K28" s="2">
        <v>0</v>
      </c>
      <c r="L28" s="2">
        <v>0</v>
      </c>
      <c r="M28" s="6">
        <f>SUM(E28:L28)</f>
        <v>20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20</v>
      </c>
      <c r="O28" s="5" cm="1">
        <f t="array" aca="1" ref="O28" ca="1">IFERROR(SUM(LARGE(OFFSET(E28,0,0,1,'points tables'!$G$2),{1,2})/2*3),(IFERROR(SUM(LARGE(OFFSET(E28,0,0,1,'points tables'!$G$2),{1})/2*3),0)))</f>
        <v>30</v>
      </c>
      <c r="P28" s="7">
        <f ca="1">IF(D28=3,N28,O28)</f>
        <v>20</v>
      </c>
      <c r="Q28" s="6" cm="1">
        <f t="array" ref="Q28">IFERROR(SUM(LARGE(E28:L28,{1,2,3,4})),0)</f>
        <v>20</v>
      </c>
      <c r="R28" s="51"/>
      <c r="S28" s="51"/>
      <c r="T28" s="51">
        <v>4</v>
      </c>
      <c r="U28" s="51"/>
      <c r="V28" s="51"/>
      <c r="W28" s="51"/>
      <c r="X28" s="51"/>
      <c r="Y28" s="51"/>
      <c r="Z28" s="8"/>
      <c r="AA28" s="8"/>
      <c r="AB28" s="8"/>
      <c r="AC28" s="8"/>
    </row>
    <row r="29" spans="1:29" ht="18.75" customHeight="1" x14ac:dyDescent="0.55000000000000004">
      <c r="A29" s="3">
        <v>27</v>
      </c>
      <c r="B29" s="8" t="s">
        <v>119</v>
      </c>
      <c r="C29" s="5" t="s">
        <v>9</v>
      </c>
      <c r="D29" s="5">
        <v>3</v>
      </c>
      <c r="E29" s="5">
        <f>IFERROR(VLOOKUP(Table_6[[#This Row],[L3 Event1]],Table16[#All],2,FALSE),0)</f>
        <v>0</v>
      </c>
      <c r="F29" s="5">
        <f>IFERROR(VLOOKUP(Table_6[[#This Row],[L3 Event2]],Table16[#All],2,FALSE),0)</f>
        <v>0</v>
      </c>
      <c r="G29" s="5">
        <f>IFERROR(VLOOKUP(Table_6[[#This Row],[L3 Event3]],Table16[#All],2,FALSE),0)</f>
        <v>0</v>
      </c>
      <c r="H29" s="5">
        <v>15</v>
      </c>
      <c r="I29" s="2">
        <v>0</v>
      </c>
      <c r="J29" s="2">
        <v>0</v>
      </c>
      <c r="K29" s="2">
        <v>0</v>
      </c>
      <c r="L29" s="2">
        <v>0</v>
      </c>
      <c r="M29" s="6">
        <f>SUM(E29:L29)</f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ca="1">IF(D29=3,N29,O29)</f>
        <v>0</v>
      </c>
      <c r="Q29" s="6" cm="1">
        <f t="array" ref="Q29">IFERROR(SUM(LARGE(E29:L29,{1,2,3,4})),0)</f>
        <v>15</v>
      </c>
      <c r="R29" s="51"/>
      <c r="S29" s="51"/>
      <c r="T29" s="51"/>
      <c r="U29" s="51"/>
      <c r="V29" s="51"/>
      <c r="W29" s="51"/>
      <c r="X29" s="51"/>
      <c r="Y29" s="51"/>
      <c r="Z29" s="8"/>
      <c r="AA29" s="8"/>
      <c r="AB29" s="8"/>
      <c r="AC29" s="8"/>
    </row>
    <row r="30" spans="1:29" ht="18.75" customHeight="1" x14ac:dyDescent="0.55000000000000004">
      <c r="A30" s="3">
        <v>28</v>
      </c>
      <c r="B30" s="1" t="s">
        <v>120</v>
      </c>
      <c r="C30" s="5" t="s">
        <v>9</v>
      </c>
      <c r="D30" s="5">
        <v>3</v>
      </c>
      <c r="E30" s="5">
        <f>IFERROR(VLOOKUP(Table_6[[#This Row],[L3 Event1]],Table16[#All],2,FALSE),0)</f>
        <v>0</v>
      </c>
      <c r="F30" s="5">
        <f>IFERROR(VLOOKUP(Table_6[[#This Row],[L3 Event2]],Table16[#All],2,FALSE),0)</f>
        <v>0</v>
      </c>
      <c r="G30" s="5">
        <f>IFERROR(VLOOKUP(Table_6[[#This Row],[L3 Event3]],Table16[#All],2,FALSE),0)</f>
        <v>0</v>
      </c>
      <c r="H30" s="5">
        <v>0</v>
      </c>
      <c r="I30" s="2">
        <v>15</v>
      </c>
      <c r="J30" s="2">
        <v>0</v>
      </c>
      <c r="K30" s="2">
        <v>0</v>
      </c>
      <c r="L30" s="2">
        <v>0</v>
      </c>
      <c r="M30" s="6">
        <f>SUM(E30:L30)</f>
        <v>15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ca="1">IF(D30=3,N30,O30)</f>
        <v>0</v>
      </c>
      <c r="Q30" s="6" cm="1">
        <f t="array" ref="Q30">IFERROR(SUM(LARGE(E30:L30,{1,2,3,4})),0)</f>
        <v>15</v>
      </c>
      <c r="R30" s="51"/>
      <c r="S30" s="51"/>
      <c r="T30" s="51"/>
      <c r="U30" s="51"/>
      <c r="V30" s="51"/>
      <c r="W30" s="51"/>
      <c r="X30" s="51"/>
      <c r="Y30" s="51"/>
      <c r="Z30" s="8"/>
      <c r="AA30" s="8"/>
      <c r="AB30" s="8"/>
      <c r="AC30" s="8"/>
    </row>
    <row r="31" spans="1:29" ht="18.75" customHeight="1" x14ac:dyDescent="0.55000000000000004">
      <c r="A31" s="3">
        <v>29</v>
      </c>
      <c r="B31" s="8" t="s">
        <v>121</v>
      </c>
      <c r="C31" s="5" t="s">
        <v>9</v>
      </c>
      <c r="D31" s="5">
        <v>3</v>
      </c>
      <c r="E31" s="5">
        <f>IFERROR(VLOOKUP(Table_6[[#This Row],[L3 Event1]],Table16[#All],2,FALSE),0)</f>
        <v>0</v>
      </c>
      <c r="F31" s="5">
        <f>IFERROR(VLOOKUP(Table_6[[#This Row],[L3 Event2]],Table16[#All],2,FALSE),0)</f>
        <v>0</v>
      </c>
      <c r="G31" s="5">
        <f>IFERROR(VLOOKUP(Table_6[[#This Row],[L3 Event3]],Table16[#All],2,FALSE),0)</f>
        <v>0</v>
      </c>
      <c r="H31" s="5">
        <v>5</v>
      </c>
      <c r="I31" s="2">
        <v>0</v>
      </c>
      <c r="J31" s="2">
        <v>10</v>
      </c>
      <c r="K31" s="2">
        <v>0</v>
      </c>
      <c r="L31" s="2">
        <v>0</v>
      </c>
      <c r="M31" s="6">
        <f>SUM(E31:L31)</f>
        <v>15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ca="1">IF(D31=3,N31,O31)</f>
        <v>0</v>
      </c>
      <c r="Q31" s="6" cm="1">
        <f t="array" ref="Q31">IFERROR(SUM(LARGE(E31:L31,{1,2,3,4})),0)</f>
        <v>15</v>
      </c>
      <c r="R31" s="51"/>
      <c r="S31" s="51"/>
      <c r="T31" s="51"/>
      <c r="U31" s="51"/>
      <c r="V31" s="51"/>
      <c r="W31" s="51"/>
      <c r="X31" s="51"/>
      <c r="Y31" s="51"/>
      <c r="Z31" s="8"/>
      <c r="AA31" s="8"/>
      <c r="AB31" s="8"/>
      <c r="AC31" s="8"/>
    </row>
    <row r="32" spans="1:29" ht="18.75" customHeight="1" x14ac:dyDescent="0.55000000000000004">
      <c r="A32" s="3">
        <v>30</v>
      </c>
      <c r="B32" s="1"/>
      <c r="C32" s="5" t="s">
        <v>9</v>
      </c>
      <c r="D32" s="5">
        <v>3</v>
      </c>
      <c r="E32" s="5">
        <f>IFERROR(VLOOKUP(Table_6[[#This Row],[L3 Event1]],Table16[#All],2,FALSE),0)</f>
        <v>0</v>
      </c>
      <c r="F32" s="5">
        <f>IFERROR(VLOOKUP(Table_6[[#This Row],[L3 Event2]],Table16[#All],2,FALSE),0)</f>
        <v>0</v>
      </c>
      <c r="G32" s="5">
        <f>IFERROR(VLOOKUP(Table_6[[#This Row],[L3 Event3]],Table16[#All],2,FALSE),0)</f>
        <v>0</v>
      </c>
      <c r="H32" s="5">
        <v>0</v>
      </c>
      <c r="I32" s="2">
        <v>0</v>
      </c>
      <c r="J32" s="2">
        <v>0</v>
      </c>
      <c r="K32" s="2">
        <v>0</v>
      </c>
      <c r="L32" s="2">
        <v>0</v>
      </c>
      <c r="M32" s="6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ca="1">IF(D32=3,N32,O32)</f>
        <v>0</v>
      </c>
      <c r="Q32" s="6" cm="1">
        <f t="array" ref="Q32">IFERROR(SUM(LARGE(E32:L32,{1,2,3,4})),0)</f>
        <v>0</v>
      </c>
      <c r="R32" s="51"/>
      <c r="S32" s="51"/>
      <c r="T32" s="51"/>
      <c r="U32" s="51"/>
      <c r="V32" s="51"/>
      <c r="W32" s="51"/>
      <c r="X32" s="51"/>
      <c r="Y32" s="51"/>
      <c r="Z32" s="8"/>
      <c r="AA32" s="8"/>
      <c r="AB32" s="8"/>
      <c r="AC32" s="8"/>
    </row>
    <row r="33" spans="1:29" ht="18.75" customHeight="1" x14ac:dyDescent="0.55000000000000004">
      <c r="A33" s="3">
        <v>31</v>
      </c>
      <c r="B33" s="1"/>
      <c r="C33" s="5" t="s">
        <v>9</v>
      </c>
      <c r="D33" s="5">
        <v>3</v>
      </c>
      <c r="E33" s="5">
        <f>IFERROR(VLOOKUP(Table_6[[#This Row],[L3 Event1]],Table16[#All],2,FALSE),0)</f>
        <v>0</v>
      </c>
      <c r="F33" s="5">
        <f>IFERROR(VLOOKUP(Table_6[[#This Row],[L3 Event2]],Table16[#All],2,FALSE),0)</f>
        <v>0</v>
      </c>
      <c r="G33" s="5">
        <f>IFERROR(VLOOKUP(Table_6[[#This Row],[L3 Event3]],Table16[#All],2,FALSE),0)</f>
        <v>0</v>
      </c>
      <c r="H33" s="5">
        <v>0</v>
      </c>
      <c r="I33" s="2">
        <v>0</v>
      </c>
      <c r="J33" s="2">
        <v>0</v>
      </c>
      <c r="K33" s="2">
        <v>0</v>
      </c>
      <c r="L33" s="2">
        <v>0</v>
      </c>
      <c r="M33" s="6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ca="1">IF(D33=3,N33,O33)</f>
        <v>0</v>
      </c>
      <c r="Q33" s="6" cm="1">
        <f t="array" ref="Q33">IFERROR(SUM(LARGE(E33:L33,{1,2,3,4})),0)</f>
        <v>0</v>
      </c>
      <c r="R33" s="51"/>
      <c r="S33" s="51"/>
      <c r="T33" s="51"/>
      <c r="U33" s="51"/>
      <c r="V33" s="51"/>
      <c r="W33" s="51"/>
      <c r="X33" s="51"/>
      <c r="Y33" s="51"/>
      <c r="Z33" s="8"/>
      <c r="AA33" s="8"/>
      <c r="AB33" s="8"/>
      <c r="AC33" s="8"/>
    </row>
    <row r="34" spans="1:29" ht="18.75" customHeight="1" x14ac:dyDescent="0.55000000000000004">
      <c r="A34" s="3">
        <v>32</v>
      </c>
      <c r="B34" s="1"/>
      <c r="C34" s="5" t="s">
        <v>9</v>
      </c>
      <c r="D34" s="5">
        <v>3</v>
      </c>
      <c r="E34" s="5">
        <f>IFERROR(VLOOKUP(Table_6[[#This Row],[L3 Event1]],Table16[#All],2,FALSE),0)</f>
        <v>0</v>
      </c>
      <c r="F34" s="5">
        <f>IFERROR(VLOOKUP(Table_6[[#This Row],[L3 Event2]],Table16[#All],2,FALSE),0)</f>
        <v>0</v>
      </c>
      <c r="G34" s="5">
        <f>IFERROR(VLOOKUP(Table_6[[#This Row],[L3 Event3]],Table16[#All],2,FALSE),0)</f>
        <v>0</v>
      </c>
      <c r="H34" s="5">
        <v>0</v>
      </c>
      <c r="I34" s="2">
        <v>0</v>
      </c>
      <c r="J34" s="2">
        <v>0</v>
      </c>
      <c r="K34" s="2">
        <v>0</v>
      </c>
      <c r="L34" s="2">
        <v>0</v>
      </c>
      <c r="M34" s="6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ca="1">IF(D34=3,N34,O34)</f>
        <v>0</v>
      </c>
      <c r="Q34" s="6" cm="1">
        <f t="array" ref="Q34">IFERROR(SUM(LARGE(E34:L34,{1,2,3,4})),0)</f>
        <v>0</v>
      </c>
      <c r="R34" s="51"/>
      <c r="S34" s="51"/>
      <c r="T34" s="51"/>
      <c r="U34" s="51"/>
      <c r="V34" s="51"/>
      <c r="W34" s="51"/>
      <c r="X34" s="51"/>
      <c r="Y34" s="51"/>
      <c r="Z34" s="8"/>
      <c r="AA34" s="8"/>
      <c r="AB34" s="8"/>
      <c r="AC34" s="8"/>
    </row>
    <row r="35" spans="1:29" ht="18.75" customHeight="1" x14ac:dyDescent="0.55000000000000004">
      <c r="A35" s="3">
        <v>33</v>
      </c>
      <c r="B35" s="1"/>
      <c r="C35" s="5" t="s">
        <v>9</v>
      </c>
      <c r="D35" s="5">
        <v>3</v>
      </c>
      <c r="E35" s="5">
        <f>IFERROR(VLOOKUP(Table_6[[#This Row],[L3 Event1]],Table16[#All],2,FALSE),0)</f>
        <v>0</v>
      </c>
      <c r="F35" s="5">
        <f>IFERROR(VLOOKUP(Table_6[[#This Row],[L3 Event2]],Table16[#All],2,FALSE),0)</f>
        <v>0</v>
      </c>
      <c r="G35" s="5">
        <f>IFERROR(VLOOKUP(Table_6[[#This Row],[L3 Event3]],Table16[#All],2,FALSE),0)</f>
        <v>0</v>
      </c>
      <c r="H35" s="5">
        <v>0</v>
      </c>
      <c r="I35" s="2">
        <v>0</v>
      </c>
      <c r="J35" s="2">
        <v>0</v>
      </c>
      <c r="K35" s="2">
        <v>0</v>
      </c>
      <c r="L35" s="2">
        <v>0</v>
      </c>
      <c r="M35" s="6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ca="1">IF(D35=3,N35,O35)</f>
        <v>0</v>
      </c>
      <c r="Q35" s="6" cm="1">
        <f t="array" ref="Q35">IFERROR(SUM(LARGE(E35:L35,{1,2,3,4})),0)</f>
        <v>0</v>
      </c>
      <c r="R35" s="51"/>
      <c r="S35" s="51"/>
      <c r="T35" s="51"/>
      <c r="U35" s="51"/>
      <c r="V35" s="51"/>
      <c r="W35" s="51"/>
      <c r="X35" s="51"/>
      <c r="Y35" s="51"/>
      <c r="Z35" s="8"/>
      <c r="AA35" s="8"/>
      <c r="AB35" s="8"/>
      <c r="AC35" s="8"/>
    </row>
    <row r="36" spans="1:29" ht="18.75" customHeight="1" x14ac:dyDescent="0.55000000000000004">
      <c r="A36" s="3">
        <v>34</v>
      </c>
      <c r="B36" s="8"/>
      <c r="C36" s="5" t="s">
        <v>9</v>
      </c>
      <c r="D36" s="5">
        <v>3</v>
      </c>
      <c r="E36" s="5">
        <f>IFERROR(VLOOKUP(Table_6[[#This Row],[L3 Event1]],Table16[#All],2,FALSE),0)</f>
        <v>0</v>
      </c>
      <c r="F36" s="5">
        <f>IFERROR(VLOOKUP(Table_6[[#This Row],[L3 Event2]],Table16[#All],2,FALSE),0)</f>
        <v>0</v>
      </c>
      <c r="G36" s="5">
        <f>IFERROR(VLOOKUP(Table_6[[#This Row],[L3 Event3]],Table16[#All],2,FALSE),0)</f>
        <v>0</v>
      </c>
      <c r="H36" s="5">
        <v>0</v>
      </c>
      <c r="I36" s="2">
        <v>0</v>
      </c>
      <c r="J36" s="2">
        <v>0</v>
      </c>
      <c r="K36" s="2">
        <v>0</v>
      </c>
      <c r="L36" s="2">
        <v>0</v>
      </c>
      <c r="M36" s="6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ca="1">IF(D36=3,N36,O36)</f>
        <v>0</v>
      </c>
      <c r="Q36" s="6" cm="1">
        <f t="array" ref="Q36">IFERROR(SUM(LARGE(E36:L36,{1,2,3,4})),0)</f>
        <v>0</v>
      </c>
      <c r="R36" s="51"/>
      <c r="S36" s="51"/>
      <c r="T36" s="51"/>
      <c r="U36" s="51"/>
      <c r="V36" s="51"/>
      <c r="W36" s="51"/>
      <c r="X36" s="51"/>
      <c r="Y36" s="51"/>
      <c r="Z36" s="8"/>
      <c r="AA36" s="8"/>
      <c r="AB36" s="8"/>
      <c r="AC36" s="8"/>
    </row>
    <row r="37" spans="1:29" ht="18.75" customHeight="1" x14ac:dyDescent="0.55000000000000004">
      <c r="A37" s="3">
        <v>35</v>
      </c>
      <c r="B37" s="8"/>
      <c r="C37" s="5" t="s">
        <v>9</v>
      </c>
      <c r="D37" s="5">
        <v>3</v>
      </c>
      <c r="E37" s="5">
        <f>IFERROR(VLOOKUP(Table_6[[#This Row],[L3 Event1]],Table16[#All],2,FALSE),0)</f>
        <v>0</v>
      </c>
      <c r="F37" s="5">
        <f>IFERROR(VLOOKUP(Table_6[[#This Row],[L3 Event2]],Table16[#All],2,FALSE),0)</f>
        <v>0</v>
      </c>
      <c r="G37" s="5">
        <f>IFERROR(VLOOKUP(Table_6[[#This Row],[L3 Event3]],Table16[#All],2,FALSE),0)</f>
        <v>0</v>
      </c>
      <c r="H37" s="5">
        <v>0</v>
      </c>
      <c r="I37" s="2">
        <v>0</v>
      </c>
      <c r="J37" s="2">
        <v>0</v>
      </c>
      <c r="K37" s="2">
        <v>0</v>
      </c>
      <c r="L37" s="2">
        <v>0</v>
      </c>
      <c r="M37" s="6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ca="1">IF(D37=3,N37,O37)</f>
        <v>0</v>
      </c>
      <c r="Q37" s="6" cm="1">
        <f t="array" ref="Q37">IFERROR(SUM(LARGE(E37:L37,{1,2,3,4})),0)</f>
        <v>0</v>
      </c>
      <c r="R37" s="51"/>
      <c r="S37" s="51"/>
      <c r="T37" s="51"/>
      <c r="U37" s="51"/>
      <c r="V37" s="51"/>
      <c r="W37" s="51"/>
      <c r="X37" s="51"/>
      <c r="Y37" s="51"/>
      <c r="Z37" s="8"/>
      <c r="AA37" s="8"/>
      <c r="AB37" s="8"/>
      <c r="AC37" s="8"/>
    </row>
    <row r="38" spans="1:29" ht="18.75" customHeight="1" x14ac:dyDescent="0.55000000000000004">
      <c r="A38" s="3">
        <v>36</v>
      </c>
      <c r="B38" s="8"/>
      <c r="C38" s="5" t="s">
        <v>9</v>
      </c>
      <c r="D38" s="5">
        <v>3</v>
      </c>
      <c r="E38" s="5">
        <f>IFERROR(VLOOKUP(Table_6[[#This Row],[L3 Event1]],Table16[#All],2,FALSE),0)</f>
        <v>0</v>
      </c>
      <c r="F38" s="5">
        <f>IFERROR(VLOOKUP(Table_6[[#This Row],[L3 Event2]],Table16[#All],2,FALSE),0)</f>
        <v>0</v>
      </c>
      <c r="G38" s="5">
        <f>IFERROR(VLOOKUP(Table_6[[#This Row],[L3 Event3]],Table16[#All],2,FALSE),0)</f>
        <v>0</v>
      </c>
      <c r="H38" s="5">
        <v>0</v>
      </c>
      <c r="I38" s="2">
        <v>0</v>
      </c>
      <c r="J38" s="2">
        <v>0</v>
      </c>
      <c r="K38" s="2">
        <v>0</v>
      </c>
      <c r="L38" s="2">
        <v>0</v>
      </c>
      <c r="M38" s="6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ca="1">IF(D38=3,N38,O38)</f>
        <v>0</v>
      </c>
      <c r="Q38" s="6" cm="1">
        <f t="array" ref="Q38">IFERROR(SUM(LARGE(E38:L38,{1,2,3,4})),0)</f>
        <v>0</v>
      </c>
      <c r="R38" s="51"/>
      <c r="S38" s="51"/>
      <c r="T38" s="51"/>
      <c r="U38" s="51"/>
      <c r="V38" s="51"/>
      <c r="W38" s="51"/>
      <c r="X38" s="51"/>
      <c r="Y38" s="51"/>
      <c r="Z38" s="8"/>
      <c r="AA38" s="8"/>
      <c r="AB38" s="8"/>
      <c r="AC38" s="8"/>
    </row>
    <row r="39" spans="1:29" ht="18.75" customHeight="1" x14ac:dyDescent="0.55000000000000004">
      <c r="A39" s="3">
        <v>37</v>
      </c>
      <c r="B39" s="8"/>
      <c r="C39" s="5" t="s">
        <v>9</v>
      </c>
      <c r="D39" s="5">
        <v>3</v>
      </c>
      <c r="E39" s="5">
        <f>IFERROR(VLOOKUP(Table_6[[#This Row],[L3 Event1]],Table16[#All],2,FALSE),0)</f>
        <v>0</v>
      </c>
      <c r="F39" s="5">
        <f>IFERROR(VLOOKUP(Table_6[[#This Row],[L3 Event2]],Table16[#All],2,FALSE),0)</f>
        <v>0</v>
      </c>
      <c r="G39" s="5">
        <f>IFERROR(VLOOKUP(Table_6[[#This Row],[L3 Event3]],Table16[#All],2,FALSE),0)</f>
        <v>0</v>
      </c>
      <c r="H39" s="5">
        <v>0</v>
      </c>
      <c r="I39" s="2">
        <v>0</v>
      </c>
      <c r="J39" s="2">
        <v>0</v>
      </c>
      <c r="K39" s="2">
        <v>0</v>
      </c>
      <c r="L39" s="2">
        <v>0</v>
      </c>
      <c r="M39" s="6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ca="1">IF(D39=3,N39,O39)</f>
        <v>0</v>
      </c>
      <c r="Q39" s="6" cm="1">
        <f t="array" ref="Q39">IFERROR(SUM(LARGE(E39:L39,{1,2,3,4})),0)</f>
        <v>0</v>
      </c>
      <c r="R39" s="51"/>
      <c r="S39" s="51"/>
      <c r="T39" s="51"/>
      <c r="U39" s="51"/>
      <c r="V39" s="51"/>
      <c r="W39" s="51"/>
      <c r="X39" s="51"/>
      <c r="Y39" s="51"/>
      <c r="Z39" s="8"/>
      <c r="AA39" s="8"/>
      <c r="AB39" s="8"/>
      <c r="AC39" s="8"/>
    </row>
    <row r="40" spans="1:29" ht="18.75" customHeight="1" x14ac:dyDescent="0.55000000000000004">
      <c r="A40" s="3">
        <v>38</v>
      </c>
      <c r="B40" s="8"/>
      <c r="C40" s="5" t="s">
        <v>9</v>
      </c>
      <c r="D40" s="5">
        <v>3</v>
      </c>
      <c r="E40" s="5">
        <f>IFERROR(VLOOKUP(Table_6[[#This Row],[L3 Event1]],Table16[#All],2,FALSE),0)</f>
        <v>0</v>
      </c>
      <c r="F40" s="5">
        <f>IFERROR(VLOOKUP(Table_6[[#This Row],[L3 Event2]],Table16[#All],2,FALSE),0)</f>
        <v>0</v>
      </c>
      <c r="G40" s="5">
        <f>IFERROR(VLOOKUP(Table_6[[#This Row],[L3 Event3]],Table16[#All],2,FALSE),0)</f>
        <v>0</v>
      </c>
      <c r="H40" s="5">
        <v>0</v>
      </c>
      <c r="I40" s="2">
        <v>0</v>
      </c>
      <c r="J40" s="2">
        <v>0</v>
      </c>
      <c r="K40" s="2">
        <v>0</v>
      </c>
      <c r="L40" s="2">
        <v>0</v>
      </c>
      <c r="M40" s="6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ca="1">IF(D40=3,N40,O40)</f>
        <v>0</v>
      </c>
      <c r="Q40" s="6" cm="1">
        <f t="array" ref="Q40">IFERROR(SUM(LARGE(E40:L40,{1,2,3,4})),0)</f>
        <v>0</v>
      </c>
      <c r="R40" s="51"/>
      <c r="S40" s="51"/>
      <c r="T40" s="51"/>
      <c r="U40" s="51"/>
      <c r="V40" s="51"/>
      <c r="W40" s="51"/>
      <c r="X40" s="51"/>
      <c r="Y40" s="51"/>
      <c r="Z40" s="8"/>
      <c r="AA40" s="8"/>
      <c r="AB40" s="8"/>
      <c r="AC40" s="8"/>
    </row>
    <row r="41" spans="1:29" ht="18.75" customHeight="1" x14ac:dyDescent="0.55000000000000004">
      <c r="A41" s="3">
        <v>39</v>
      </c>
      <c r="B41" s="8" t="s">
        <v>124</v>
      </c>
      <c r="C41" s="5" t="s">
        <v>29</v>
      </c>
      <c r="D41" s="5"/>
      <c r="E41" s="5"/>
      <c r="F41" s="5">
        <f>IFERROR(VLOOKUP(Table_6[[#This Row],[L3 Event2]],Table16[#All],2,FALSE),0)</f>
        <v>0</v>
      </c>
      <c r="G41" s="5"/>
      <c r="H41" s="5"/>
      <c r="I41" s="5"/>
      <c r="J41" s="8"/>
      <c r="K41" s="8"/>
      <c r="L41" s="5"/>
      <c r="M41" s="6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ca="1">IF(D41=3,N41,O41)</f>
        <v>0</v>
      </c>
      <c r="Q41" s="6" cm="1">
        <f t="array" ref="Q41">IFERROR(SUM(LARGE(E41:L41,{1,2,3,4})),0)</f>
        <v>0</v>
      </c>
      <c r="R41" s="51"/>
      <c r="S41" s="51"/>
      <c r="T41" s="51"/>
      <c r="U41" s="51"/>
      <c r="V41" s="51"/>
      <c r="W41" s="51"/>
      <c r="X41" s="51"/>
      <c r="Y41" s="51"/>
      <c r="Z41" s="8"/>
      <c r="AA41" s="8"/>
      <c r="AB41" s="8"/>
      <c r="AC41" s="8"/>
    </row>
    <row r="42" spans="1:29" ht="18.75" customHeight="1" x14ac:dyDescent="0.55000000000000004">
      <c r="A42" s="24"/>
      <c r="B42" s="8" t="s">
        <v>26</v>
      </c>
      <c r="C42" s="5" t="s">
        <v>27</v>
      </c>
      <c r="D42" s="5"/>
      <c r="E42" s="5"/>
      <c r="F42" s="5"/>
      <c r="G42" s="5"/>
      <c r="H42" s="5"/>
      <c r="I42" s="5"/>
      <c r="J42" s="8"/>
      <c r="K42" s="8"/>
      <c r="L42" s="8"/>
      <c r="M42" s="8"/>
      <c r="N42" s="5"/>
      <c r="O42" s="6"/>
      <c r="P42" s="8"/>
      <c r="Q42" s="8"/>
      <c r="R42" s="52"/>
      <c r="S42" s="52"/>
      <c r="T42" s="52"/>
      <c r="U42" s="53"/>
      <c r="V42" s="53"/>
      <c r="W42" s="53"/>
      <c r="X42" s="53"/>
      <c r="Y42" s="53"/>
      <c r="Z42" s="8"/>
      <c r="AA42" s="8"/>
      <c r="AB42" s="8"/>
      <c r="AC42" s="8"/>
    </row>
    <row r="43" spans="1:29" ht="18.75" customHeight="1" x14ac:dyDescent="0.55000000000000004">
      <c r="A43" s="24"/>
      <c r="B43" s="19"/>
      <c r="C43" s="5"/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52"/>
      <c r="S43" s="52"/>
      <c r="T43" s="52"/>
      <c r="U43" s="53"/>
      <c r="V43" s="53"/>
      <c r="W43" s="53"/>
      <c r="X43" s="53"/>
      <c r="Y43" s="53"/>
      <c r="Z43" s="8"/>
      <c r="AA43" s="8"/>
      <c r="AB43" s="8"/>
      <c r="AC43" s="8"/>
    </row>
    <row r="44" spans="1:29" ht="18.75" customHeight="1" x14ac:dyDescent="0.55000000000000004">
      <c r="A44" s="24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52"/>
      <c r="S44" s="52"/>
      <c r="T44" s="52"/>
      <c r="U44" s="53"/>
      <c r="V44" s="53"/>
      <c r="W44" s="53"/>
      <c r="X44" s="53"/>
      <c r="Y44" s="53"/>
      <c r="Z44" s="8"/>
      <c r="AA44" s="8"/>
      <c r="AB44" s="8"/>
      <c r="AC44" s="8"/>
    </row>
    <row r="45" spans="1:29" ht="18.75" customHeight="1" x14ac:dyDescent="0.55000000000000004">
      <c r="A45" s="24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24"/>
      <c r="B46" s="1"/>
      <c r="C46" s="5"/>
      <c r="D46" s="5"/>
      <c r="E46" s="5"/>
      <c r="F46" s="5"/>
      <c r="G46" s="5"/>
      <c r="H46" s="5"/>
      <c r="I46" s="2"/>
      <c r="J46" s="2"/>
      <c r="K46" s="2"/>
      <c r="L46" s="2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24"/>
      <c r="B47" s="19"/>
      <c r="C47" s="5"/>
      <c r="D47" s="5"/>
      <c r="E47" s="5"/>
      <c r="F47" s="5"/>
      <c r="G47" s="5"/>
      <c r="H47" s="5"/>
      <c r="I47" s="2"/>
      <c r="J47" s="2"/>
      <c r="K47" s="5"/>
      <c r="L47" s="5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24"/>
      <c r="B48" s="19"/>
      <c r="C48" s="5"/>
      <c r="D48" s="5"/>
      <c r="E48" s="5"/>
      <c r="F48" s="5"/>
      <c r="G48" s="5"/>
      <c r="H48" s="5"/>
      <c r="I48" s="5"/>
      <c r="J48" s="8"/>
      <c r="K48" s="8"/>
      <c r="L48" s="8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24"/>
      <c r="B49" s="19"/>
      <c r="C49" s="5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24"/>
      <c r="B50" s="19"/>
      <c r="C50" s="5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24"/>
      <c r="B51" s="19"/>
      <c r="C51" s="5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24"/>
      <c r="B52" s="19"/>
      <c r="C52" s="5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24"/>
      <c r="B53" s="19"/>
      <c r="C53" s="5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24"/>
      <c r="B54" s="19"/>
      <c r="C54" s="5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24"/>
      <c r="B55" s="19"/>
      <c r="C55" s="5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24"/>
      <c r="B56" s="19"/>
      <c r="C56" s="5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24"/>
      <c r="B57" s="19"/>
      <c r="C57" s="5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24"/>
      <c r="B58" s="19"/>
      <c r="C58" s="5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24"/>
      <c r="B59" s="19"/>
      <c r="C59" s="5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24"/>
      <c r="B60" s="19"/>
      <c r="C60" s="5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24"/>
      <c r="B61" s="19"/>
      <c r="C61" s="5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24"/>
      <c r="B62" s="19"/>
      <c r="C62" s="5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24"/>
      <c r="B63" s="19"/>
      <c r="C63" s="5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24"/>
      <c r="B64" s="19"/>
      <c r="C64" s="5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24"/>
      <c r="B65" s="19"/>
      <c r="C65" s="5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24"/>
      <c r="B66" s="19"/>
      <c r="C66" s="5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24"/>
      <c r="B67" s="19"/>
      <c r="C67" s="5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24"/>
      <c r="B68" s="19"/>
      <c r="C68" s="5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24"/>
      <c r="B69" s="19"/>
      <c r="C69" s="5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24"/>
      <c r="B70" s="19"/>
      <c r="C70" s="5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24"/>
      <c r="B71" s="19"/>
      <c r="C71" s="5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24"/>
      <c r="B72" s="19"/>
      <c r="C72" s="5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24"/>
      <c r="B73" s="19"/>
      <c r="C73" s="5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24"/>
      <c r="B74" s="19"/>
      <c r="C74" s="5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24"/>
      <c r="B75" s="19"/>
      <c r="C75" s="5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24"/>
      <c r="B76" s="19"/>
      <c r="C76" s="5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24"/>
      <c r="B77" s="19"/>
      <c r="C77" s="5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24"/>
      <c r="B78" s="19"/>
      <c r="C78" s="5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24"/>
      <c r="B79" s="19"/>
      <c r="C79" s="5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24"/>
      <c r="B80" s="19"/>
      <c r="C80" s="5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24"/>
      <c r="B81" s="19"/>
      <c r="C81" s="5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24"/>
      <c r="B82" s="19"/>
      <c r="C82" s="5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24"/>
      <c r="B83" s="19"/>
      <c r="C83" s="5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24"/>
      <c r="B84" s="19"/>
      <c r="C84" s="5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24"/>
      <c r="B85" s="19"/>
      <c r="C85" s="5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24"/>
      <c r="B86" s="19"/>
      <c r="C86" s="5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24"/>
      <c r="B87" s="19"/>
      <c r="C87" s="5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24"/>
      <c r="B88" s="19"/>
      <c r="C88" s="5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24"/>
      <c r="B89" s="19"/>
      <c r="C89" s="5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24"/>
      <c r="B90" s="19"/>
      <c r="C90" s="5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24"/>
      <c r="B91" s="19"/>
      <c r="C91" s="5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24"/>
      <c r="B92" s="19"/>
      <c r="C92" s="5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24"/>
      <c r="B93" s="19"/>
      <c r="C93" s="5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24"/>
      <c r="B94" s="19"/>
      <c r="C94" s="5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24"/>
      <c r="B95" s="19"/>
      <c r="C95" s="5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24"/>
      <c r="B96" s="19"/>
      <c r="C96" s="5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24"/>
      <c r="B97" s="19"/>
      <c r="C97" s="5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24"/>
      <c r="B98" s="19"/>
      <c r="C98" s="5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24"/>
      <c r="B99" s="19"/>
      <c r="C99" s="5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24"/>
      <c r="B100" s="19"/>
      <c r="C100" s="5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24"/>
      <c r="B101" s="19"/>
      <c r="C101" s="5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24"/>
      <c r="B102" s="19"/>
      <c r="C102" s="5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24"/>
      <c r="B103" s="19"/>
      <c r="C103" s="5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24"/>
      <c r="B104" s="19"/>
      <c r="C104" s="5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24"/>
      <c r="B105" s="19"/>
      <c r="C105" s="5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24"/>
      <c r="B106" s="19"/>
      <c r="C106" s="5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24"/>
      <c r="B107" s="19"/>
      <c r="C107" s="5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24"/>
      <c r="B108" s="19"/>
      <c r="C108" s="5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24"/>
      <c r="B109" s="19"/>
      <c r="C109" s="5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24"/>
      <c r="B110" s="19"/>
      <c r="C110" s="5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24"/>
      <c r="B111" s="19"/>
      <c r="C111" s="5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24"/>
      <c r="B112" s="19"/>
      <c r="C112" s="5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24"/>
      <c r="B113" s="19"/>
      <c r="C113" s="5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24"/>
      <c r="B114" s="19"/>
      <c r="C114" s="5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24"/>
      <c r="B115" s="19"/>
      <c r="C115" s="5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24"/>
      <c r="B116" s="19"/>
      <c r="C116" s="5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24"/>
      <c r="B117" s="19"/>
      <c r="C117" s="5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24"/>
      <c r="B118" s="19"/>
      <c r="C118" s="5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24"/>
      <c r="B119" s="19"/>
      <c r="C119" s="5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24"/>
      <c r="B120" s="19"/>
      <c r="C120" s="5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24"/>
      <c r="B121" s="19"/>
      <c r="C121" s="5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24"/>
      <c r="B122" s="19"/>
      <c r="C122" s="5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24"/>
      <c r="B123" s="19"/>
      <c r="C123" s="5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24"/>
      <c r="B124" s="19"/>
      <c r="C124" s="5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24"/>
      <c r="B125" s="19"/>
      <c r="C125" s="5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24"/>
      <c r="B126" s="19"/>
      <c r="C126" s="5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24"/>
      <c r="B127" s="19"/>
      <c r="C127" s="5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24"/>
      <c r="B128" s="19"/>
      <c r="C128" s="5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24"/>
      <c r="B129" s="19"/>
      <c r="C129" s="5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24"/>
      <c r="B130" s="19"/>
      <c r="C130" s="5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24"/>
      <c r="B131" s="19"/>
      <c r="C131" s="5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24"/>
      <c r="B132" s="19"/>
      <c r="C132" s="5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24"/>
      <c r="B133" s="19"/>
      <c r="C133" s="5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24"/>
      <c r="B134" s="19"/>
      <c r="C134" s="5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24"/>
      <c r="B135" s="19"/>
      <c r="C135" s="5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24"/>
      <c r="B136" s="19"/>
      <c r="C136" s="5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24"/>
      <c r="B137" s="19"/>
      <c r="C137" s="5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24"/>
      <c r="B138" s="19"/>
      <c r="C138" s="5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24"/>
      <c r="B139" s="19"/>
      <c r="C139" s="5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24"/>
      <c r="B140" s="19"/>
      <c r="C140" s="5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24"/>
      <c r="B141" s="19"/>
      <c r="C141" s="5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24"/>
      <c r="B142" s="19"/>
      <c r="C142" s="5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24"/>
      <c r="B143" s="19"/>
      <c r="C143" s="5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24"/>
      <c r="B144" s="19"/>
      <c r="C144" s="5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24"/>
      <c r="B145" s="19"/>
      <c r="C145" s="5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24"/>
      <c r="B146" s="19"/>
      <c r="C146" s="5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24"/>
      <c r="B147" s="19"/>
      <c r="C147" s="5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24"/>
      <c r="B148" s="19"/>
      <c r="C148" s="5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24"/>
      <c r="B149" s="19"/>
      <c r="C149" s="5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24"/>
      <c r="B150" s="19"/>
      <c r="C150" s="5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24"/>
      <c r="B151" s="19"/>
      <c r="C151" s="5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24"/>
      <c r="B152" s="19"/>
      <c r="C152" s="5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24"/>
      <c r="B153" s="19"/>
      <c r="C153" s="5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24"/>
      <c r="B154" s="19"/>
      <c r="C154" s="5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24"/>
      <c r="B155" s="19"/>
      <c r="C155" s="5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24"/>
      <c r="B156" s="19"/>
      <c r="C156" s="5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24"/>
      <c r="B157" s="19"/>
      <c r="C157" s="5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24"/>
      <c r="B158" s="19"/>
      <c r="C158" s="5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24"/>
      <c r="B159" s="19"/>
      <c r="C159" s="5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24"/>
      <c r="B160" s="19"/>
      <c r="C160" s="5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24"/>
      <c r="B161" s="19"/>
      <c r="C161" s="5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24"/>
      <c r="B162" s="19"/>
      <c r="C162" s="5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24"/>
      <c r="B163" s="19"/>
      <c r="C163" s="5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24"/>
      <c r="B164" s="19"/>
      <c r="C164" s="5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24"/>
      <c r="B165" s="19"/>
      <c r="C165" s="5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24"/>
      <c r="B166" s="19"/>
      <c r="C166" s="5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24"/>
      <c r="B167" s="19"/>
      <c r="C167" s="5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24"/>
      <c r="B168" s="19"/>
      <c r="C168" s="5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24"/>
      <c r="B169" s="19"/>
      <c r="C169" s="5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24"/>
      <c r="B170" s="19"/>
      <c r="C170" s="5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24"/>
      <c r="B171" s="19"/>
      <c r="C171" s="5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24"/>
      <c r="B172" s="19"/>
      <c r="C172" s="5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24"/>
      <c r="B173" s="19"/>
      <c r="C173" s="5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24"/>
      <c r="B174" s="19"/>
      <c r="C174" s="5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24"/>
      <c r="B175" s="19"/>
      <c r="C175" s="5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24"/>
      <c r="B176" s="19"/>
      <c r="C176" s="5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24"/>
      <c r="B177" s="19"/>
      <c r="C177" s="5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24"/>
      <c r="B178" s="19"/>
      <c r="C178" s="5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24"/>
      <c r="B179" s="19"/>
      <c r="C179" s="5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24"/>
      <c r="B180" s="19"/>
      <c r="C180" s="5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24"/>
      <c r="B181" s="19"/>
      <c r="C181" s="5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24"/>
      <c r="B182" s="19"/>
      <c r="C182" s="5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24"/>
      <c r="B183" s="19"/>
      <c r="C183" s="5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24"/>
      <c r="B184" s="19"/>
      <c r="C184" s="5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24"/>
      <c r="B185" s="19"/>
      <c r="C185" s="5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24"/>
      <c r="B186" s="19"/>
      <c r="C186" s="5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24"/>
      <c r="B187" s="19"/>
      <c r="C187" s="5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24"/>
      <c r="B188" s="19"/>
      <c r="C188" s="5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24"/>
      <c r="B189" s="19"/>
      <c r="C189" s="5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24"/>
      <c r="B190" s="19"/>
      <c r="C190" s="5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24"/>
      <c r="B191" s="19"/>
      <c r="C191" s="5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24"/>
      <c r="B192" s="19"/>
      <c r="C192" s="5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24"/>
      <c r="B193" s="19"/>
      <c r="C193" s="5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24"/>
      <c r="B194" s="19"/>
      <c r="C194" s="5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24"/>
      <c r="B195" s="19"/>
      <c r="C195" s="5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24"/>
      <c r="B196" s="19"/>
      <c r="C196" s="5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24"/>
      <c r="B197" s="19"/>
      <c r="C197" s="5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24"/>
      <c r="B198" s="19"/>
      <c r="C198" s="5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24"/>
      <c r="B199" s="19"/>
      <c r="C199" s="5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24"/>
      <c r="B200" s="19"/>
      <c r="C200" s="5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24"/>
      <c r="B201" s="19"/>
      <c r="C201" s="5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24"/>
      <c r="B202" s="19"/>
      <c r="C202" s="5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24"/>
      <c r="B203" s="19"/>
      <c r="C203" s="5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24"/>
      <c r="B204" s="19"/>
      <c r="C204" s="5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24"/>
      <c r="B205" s="19"/>
      <c r="C205" s="5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24"/>
      <c r="B206" s="19"/>
      <c r="C206" s="5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24"/>
      <c r="B207" s="19"/>
      <c r="C207" s="5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24"/>
      <c r="B208" s="19"/>
      <c r="C208" s="5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24"/>
      <c r="B209" s="19"/>
      <c r="C209" s="5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24"/>
      <c r="B210" s="19"/>
      <c r="C210" s="5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24"/>
      <c r="B211" s="19"/>
      <c r="C211" s="5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24"/>
      <c r="B212" s="19"/>
      <c r="C212" s="5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24"/>
      <c r="B213" s="19"/>
      <c r="C213" s="5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24"/>
      <c r="B214" s="19"/>
      <c r="C214" s="5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24"/>
      <c r="B215" s="19"/>
      <c r="C215" s="5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24"/>
      <c r="B216" s="19"/>
      <c r="C216" s="5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24"/>
      <c r="B217" s="19"/>
      <c r="C217" s="5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24"/>
      <c r="B218" s="19"/>
      <c r="C218" s="5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24"/>
      <c r="B219" s="19"/>
      <c r="C219" s="5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24"/>
      <c r="B220" s="19"/>
      <c r="C220" s="5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24"/>
      <c r="B221" s="19"/>
      <c r="C221" s="5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55000000000000004">
      <c r="A222" s="24"/>
      <c r="B222" s="19"/>
      <c r="C222" s="5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55000000000000004">
      <c r="A223" s="24"/>
      <c r="B223" s="19"/>
      <c r="C223" s="5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55000000000000004">
      <c r="A224" s="24"/>
      <c r="B224" s="19"/>
      <c r="C224" s="5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55000000000000004">
      <c r="A225" s="24"/>
      <c r="B225" s="19"/>
      <c r="C225" s="5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55000000000000004">
      <c r="A226" s="24"/>
      <c r="B226" s="19"/>
      <c r="C226" s="5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55000000000000004">
      <c r="A227" s="24"/>
      <c r="B227" s="19"/>
      <c r="C227" s="5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55000000000000004">
      <c r="A228" s="24"/>
      <c r="B228" s="19"/>
      <c r="C228" s="5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55000000000000004">
      <c r="A229" s="24"/>
      <c r="B229" s="19"/>
      <c r="C229" s="5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55000000000000004">
      <c r="A230" s="24"/>
      <c r="B230" s="19"/>
      <c r="C230" s="5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55000000000000004">
      <c r="A231" s="24"/>
      <c r="B231" s="19"/>
      <c r="C231" s="5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55000000000000004">
      <c r="A232" s="24"/>
      <c r="B232" s="19"/>
      <c r="C232" s="5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55000000000000004">
      <c r="A233" s="24"/>
      <c r="B233" s="19"/>
      <c r="C233" s="5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55000000000000004">
      <c r="A234" s="24"/>
      <c r="B234" s="19"/>
      <c r="C234" s="5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55000000000000004">
      <c r="A235" s="24"/>
      <c r="B235" s="19"/>
      <c r="C235" s="5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55000000000000004">
      <c r="A236" s="24"/>
      <c r="B236" s="19"/>
      <c r="C236" s="5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55000000000000004">
      <c r="A237" s="24"/>
      <c r="B237" s="19"/>
      <c r="C237" s="5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55000000000000004">
      <c r="A238" s="24"/>
      <c r="B238" s="19"/>
      <c r="C238" s="5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55000000000000004">
      <c r="A239" s="24"/>
      <c r="B239" s="19"/>
      <c r="C239" s="5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55000000000000004">
      <c r="A240" s="24"/>
      <c r="B240" s="19"/>
      <c r="C240" s="5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55000000000000004">
      <c r="A241" s="24"/>
      <c r="B241" s="19"/>
      <c r="C241" s="5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55000000000000004">
      <c r="A242" s="24"/>
      <c r="B242" s="19"/>
      <c r="C242" s="5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C1001"/>
  <sheetViews>
    <sheetView workbookViewId="0">
      <pane xSplit="2" topLeftCell="M1" activePane="topRight" state="frozen"/>
      <selection pane="topRight" activeCell="S9" sqref="S9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7.265625" customWidth="1"/>
    <col min="4" max="4" width="12.86328125" hidden="1" customWidth="1"/>
    <col min="5" max="9" width="14.265625" customWidth="1"/>
    <col min="11" max="13" width="14.265625" customWidth="1"/>
    <col min="14" max="14" width="15.86328125" hidden="1" customWidth="1"/>
    <col min="15" max="15" width="14.265625" hidden="1" customWidth="1"/>
    <col min="16" max="16" width="19.73046875" customWidth="1"/>
    <col min="17" max="17" width="18.265625" customWidth="1"/>
    <col min="18" max="25" width="13.265625" customWidth="1"/>
    <col min="26" max="29" width="8.7304687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9" t="s">
        <v>125</v>
      </c>
      <c r="C3" s="8" t="s">
        <v>126</v>
      </c>
      <c r="D3" s="5">
        <v>2</v>
      </c>
      <c r="E3" s="5">
        <f>IFERROR(VLOOKUP(Table_7[[#This Row],[L3 Event1]],Table16[#All],2,FALSE),0)</f>
        <v>0</v>
      </c>
      <c r="F3" s="5">
        <f>IFERROR(VLOOKUP(Table_7[[#This Row],[L3 Event2]],Table16[#All],2,FALSE),0)</f>
        <v>0</v>
      </c>
      <c r="G3" s="5">
        <f>IFERROR(VLOOKUP(Table_7[[#This Row],[L3 Event3]],Table16[#All],2,FALSE),0)</f>
        <v>0</v>
      </c>
      <c r="H3" s="5">
        <v>0</v>
      </c>
      <c r="I3" s="2">
        <v>0</v>
      </c>
      <c r="J3" s="2">
        <v>140</v>
      </c>
      <c r="K3" s="2">
        <v>140</v>
      </c>
      <c r="L3" s="5">
        <v>0</v>
      </c>
      <c r="M3" s="6">
        <f>SUM(E3:L3)</f>
        <v>280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ca="1">IF(D3=3,N3,O3)</f>
        <v>0</v>
      </c>
      <c r="Q3" s="6" cm="1">
        <f t="array" ref="Q3">IFERROR(SUM(LARGE(E3:L3,{1,2,3,4})),0)</f>
        <v>280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55000000000000004">
      <c r="A4" s="3">
        <v>2</v>
      </c>
      <c r="B4" s="9" t="s">
        <v>127</v>
      </c>
      <c r="C4" s="8" t="s">
        <v>9</v>
      </c>
      <c r="D4" s="5">
        <v>3</v>
      </c>
      <c r="E4" s="5">
        <f>IFERROR(VLOOKUP(Table_7[[#This Row],[L3 Event1]],Table16[#All],2,FALSE),0)</f>
        <v>0</v>
      </c>
      <c r="F4" s="5">
        <f>IFERROR(VLOOKUP(Table_7[[#This Row],[L3 Event2]],Table16[#All],2,FALSE),0)</f>
        <v>0</v>
      </c>
      <c r="G4" s="5">
        <f>IFERROR(VLOOKUP(Table_7[[#This Row],[L3 Event3]],Table16[#All],2,FALSE),0)</f>
        <v>0</v>
      </c>
      <c r="H4" s="5">
        <v>140</v>
      </c>
      <c r="I4" s="2">
        <v>0</v>
      </c>
      <c r="J4" s="2">
        <v>0</v>
      </c>
      <c r="K4" s="2">
        <v>0</v>
      </c>
      <c r="L4" s="5">
        <v>125</v>
      </c>
      <c r="M4" s="6">
        <f>SUM(E4:L4)</f>
        <v>265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>
        <f t="array" ref="Q4">IFERROR(SUM(LARGE(E4:L4,{1,2,3,4,5})),0)</f>
        <v>265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55000000000000004">
      <c r="A5" s="3">
        <v>3</v>
      </c>
      <c r="B5" s="9" t="s">
        <v>129</v>
      </c>
      <c r="C5" s="8" t="s">
        <v>9</v>
      </c>
      <c r="D5" s="5">
        <v>3</v>
      </c>
      <c r="E5" s="5">
        <f>IFERROR(VLOOKUP(Table_7[[#This Row],[L3 Event1]],Table16[#All],2,FALSE),0)</f>
        <v>50</v>
      </c>
      <c r="F5" s="5">
        <f>IFERROR(VLOOKUP(Table_7[[#This Row],[L3 Event2]],Table16[#All],2,FALSE),0)</f>
        <v>0</v>
      </c>
      <c r="G5" s="5">
        <f>IFERROR(VLOOKUP(Table_7[[#This Row],[L3 Event3]],Table16[#All],2,FALSE),0)</f>
        <v>0</v>
      </c>
      <c r="H5" s="5">
        <v>0</v>
      </c>
      <c r="I5" s="2">
        <v>100</v>
      </c>
      <c r="J5" s="2">
        <v>0</v>
      </c>
      <c r="K5" s="2">
        <v>0</v>
      </c>
      <c r="L5" s="5">
        <v>65</v>
      </c>
      <c r="M5" s="6">
        <f>SUM(E5:L5)</f>
        <v>215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50</v>
      </c>
      <c r="O5" s="5" cm="1">
        <f t="array" aca="1" ref="O5" ca="1">IFERROR(SUM(LARGE(OFFSET(E5,0,0,1,'points tables'!$G$2),{1,2})/2*3),(IFERROR(SUM(LARGE(OFFSET(E5,0,0,1,'points tables'!$G$2),{1})/2*3),0)))</f>
        <v>75</v>
      </c>
      <c r="P5" s="7">
        <f ca="1">IF(D5=3,N5,O5)</f>
        <v>50</v>
      </c>
      <c r="Q5" s="6">
        <f t="array" ref="Q5">IFERROR(SUM(LARGE(E5:L5,{1,2,3,4,5})),0)</f>
        <v>215</v>
      </c>
      <c r="R5" s="51">
        <v>1</v>
      </c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55000000000000004">
      <c r="A6" s="3">
        <v>4</v>
      </c>
      <c r="B6" s="1" t="s">
        <v>95</v>
      </c>
      <c r="C6" s="8" t="s">
        <v>9</v>
      </c>
      <c r="D6" s="5">
        <v>3</v>
      </c>
      <c r="E6" s="5">
        <f>IFERROR(VLOOKUP(Table_7[[#This Row],[L3 Event1]],Table16[#All],2,FALSE),0)</f>
        <v>0</v>
      </c>
      <c r="F6" s="5">
        <f>IFERROR(VLOOKUP(Table_7[[#This Row],[L3 Event2]],Table16[#All],2,FALSE),0)</f>
        <v>0</v>
      </c>
      <c r="G6" s="5">
        <f>IFERROR(VLOOKUP(Table_7[[#This Row],[L3 Event3]],Table16[#All],2,FALSE),0)</f>
        <v>0</v>
      </c>
      <c r="H6" s="5">
        <v>0</v>
      </c>
      <c r="I6" s="2">
        <v>0</v>
      </c>
      <c r="J6" s="2">
        <v>0</v>
      </c>
      <c r="K6" s="2">
        <v>0</v>
      </c>
      <c r="L6" s="2">
        <v>175</v>
      </c>
      <c r="M6" s="6">
        <f>SUM(E6:L6)</f>
        <v>175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>
        <f t="array" ref="Q6">IFERROR(SUM(LARGE(E6:L6,{1,2,3,4,5})),0)</f>
        <v>175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55000000000000004">
      <c r="A7" s="3">
        <v>5</v>
      </c>
      <c r="B7" s="1" t="s">
        <v>130</v>
      </c>
      <c r="C7" s="8" t="s">
        <v>9</v>
      </c>
      <c r="D7" s="5">
        <v>3</v>
      </c>
      <c r="E7" s="5">
        <f>IFERROR(VLOOKUP(Table_7[[#This Row],[L3 Event1]],Table16[#All],2,FALSE),0)</f>
        <v>0</v>
      </c>
      <c r="F7" s="5">
        <f>IFERROR(VLOOKUP(Table_7[[#This Row],[L3 Event2]],Table16[#All],2,FALSE),0)</f>
        <v>0</v>
      </c>
      <c r="G7" s="5">
        <f>IFERROR(VLOOKUP(Table_7[[#This Row],[L3 Event3]],Table16[#All],2,FALSE),0)</f>
        <v>0</v>
      </c>
      <c r="H7" s="5">
        <v>70</v>
      </c>
      <c r="I7" s="2">
        <v>0</v>
      </c>
      <c r="J7" s="2">
        <v>0</v>
      </c>
      <c r="K7" s="2">
        <v>0</v>
      </c>
      <c r="L7" s="2">
        <v>0</v>
      </c>
      <c r="M7" s="6">
        <f>SUM(E7:L7)</f>
        <v>70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>
        <f t="array" ref="Q7">IFERROR(SUM(LARGE(E7:L7,{1,2,3,4,5})),0)</f>
        <v>70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55000000000000004">
      <c r="A8" s="3">
        <v>6</v>
      </c>
      <c r="B8" s="52" t="s">
        <v>266</v>
      </c>
      <c r="C8" s="8" t="s">
        <v>9</v>
      </c>
      <c r="D8" s="5">
        <v>3</v>
      </c>
      <c r="E8" s="5">
        <f>IFERROR(VLOOKUP(Table_7[[#This Row],[L3 Event1]],Table16[#All],2,FALSE),0)</f>
        <v>0</v>
      </c>
      <c r="F8" s="5">
        <f>IFERROR(VLOOKUP(Table_7[[#This Row],[L3 Event2]],Table16[#All],2,FALSE),0)</f>
        <v>50</v>
      </c>
      <c r="G8" s="5">
        <f>IFERROR(VLOOKUP(Table_7[[#This Row],[L3 Event3]],Table16[#All],2,FALSE),0)</f>
        <v>0</v>
      </c>
      <c r="H8" s="5">
        <v>0</v>
      </c>
      <c r="I8" s="2">
        <v>0</v>
      </c>
      <c r="J8" s="2">
        <v>0</v>
      </c>
      <c r="K8" s="2">
        <v>0</v>
      </c>
      <c r="L8" s="5">
        <v>0</v>
      </c>
      <c r="M8" s="6">
        <f>SUM(E8:L8)</f>
        <v>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7">
        <f ca="1">IF(D8=3,N8,O8)</f>
        <v>50</v>
      </c>
      <c r="Q8" s="6">
        <f t="array" ref="Q8">IFERROR(SUM(LARGE(E8:L8,{1,2,3,4,5})),0)</f>
        <v>50</v>
      </c>
      <c r="R8" s="51"/>
      <c r="S8" s="51">
        <v>1</v>
      </c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55000000000000004">
      <c r="A9" s="3">
        <v>7</v>
      </c>
      <c r="B9" s="9" t="s">
        <v>131</v>
      </c>
      <c r="C9" s="8" t="s">
        <v>9</v>
      </c>
      <c r="D9" s="5">
        <v>3</v>
      </c>
      <c r="E9" s="5">
        <f>IFERROR(VLOOKUP(Table_7[[#This Row],[L3 Event1]],Table16[#All],2,FALSE),0)</f>
        <v>0</v>
      </c>
      <c r="F9" s="5">
        <f>IFERROR(VLOOKUP(Table_7[[#This Row],[L3 Event2]],Table16[#All],2,FALSE),0)</f>
        <v>0</v>
      </c>
      <c r="G9" s="5">
        <f>IFERROR(VLOOKUP(Table_7[[#This Row],[L3 Event3]],Table16[#All],2,FALSE),0)</f>
        <v>0</v>
      </c>
      <c r="H9" s="5">
        <v>45</v>
      </c>
      <c r="I9" s="2">
        <v>0</v>
      </c>
      <c r="J9" s="2">
        <v>0</v>
      </c>
      <c r="K9" s="2">
        <v>0</v>
      </c>
      <c r="L9" s="2">
        <v>0</v>
      </c>
      <c r="M9" s="6">
        <f>SUM(E9:L9)</f>
        <v>45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ca="1">IF(D9=3,N9,O9)</f>
        <v>0</v>
      </c>
      <c r="Q9" s="6">
        <f t="array" ref="Q9">IFERROR(SUM(LARGE(E9:L9,{1,2,3,4,5})),0)</f>
        <v>45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55000000000000004">
      <c r="A10" s="3">
        <v>8</v>
      </c>
      <c r="B10" s="9"/>
      <c r="C10" s="8" t="s">
        <v>126</v>
      </c>
      <c r="D10" s="5">
        <v>2</v>
      </c>
      <c r="E10" s="5">
        <f>IFERROR(VLOOKUP(Table_7[[#This Row],[L3 Event1]],Table16[#All],2,FALSE),0)</f>
        <v>0</v>
      </c>
      <c r="F10" s="5">
        <f>IFERROR(VLOOKUP(Table_7[[#This Row],[L3 Event2]],Table16[#All],2,FALSE),0)</f>
        <v>0</v>
      </c>
      <c r="G10" s="5">
        <f>IFERROR(VLOOKUP(Table_7[[#This Row],[L3 Event3]],Table16[#All],2,FALSE),0)</f>
        <v>0</v>
      </c>
      <c r="H10" s="5">
        <v>0</v>
      </c>
      <c r="I10" s="2">
        <v>0</v>
      </c>
      <c r="J10" s="2">
        <v>0</v>
      </c>
      <c r="K10" s="2">
        <v>0</v>
      </c>
      <c r="L10" s="5">
        <v>0</v>
      </c>
      <c r="M10" s="6">
        <f>SUM(E10:L10)</f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ca="1">IF(D10=3,N10,O10)</f>
        <v>0</v>
      </c>
      <c r="Q10" s="6">
        <f t="array" ref="Q10">IFERROR(SUM(LARGE(E10:L10,{1,2,3,4,5})),0)</f>
        <v>0</v>
      </c>
      <c r="R10" s="51"/>
      <c r="S10" s="51"/>
      <c r="T10" s="51"/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55000000000000004">
      <c r="A11" s="3">
        <v>9</v>
      </c>
      <c r="B11" s="9"/>
      <c r="C11" s="8" t="s">
        <v>9</v>
      </c>
      <c r="D11" s="5">
        <v>3</v>
      </c>
      <c r="E11" s="5">
        <f>IFERROR(VLOOKUP(Table_7[[#This Row],[L3 Event1]],Table16[#All],2,FALSE),0)</f>
        <v>0</v>
      </c>
      <c r="F11" s="5">
        <f>IFERROR(VLOOKUP(Table_7[[#This Row],[L3 Event2]],Table16[#All],2,FALSE),0)</f>
        <v>0</v>
      </c>
      <c r="G11" s="5">
        <f>IFERROR(VLOOKUP(Table_7[[#This Row],[L3 Event3]],Table16[#All],2,FALSE),0)</f>
        <v>0</v>
      </c>
      <c r="H11" s="5">
        <v>0</v>
      </c>
      <c r="I11" s="2">
        <v>0</v>
      </c>
      <c r="J11" s="2">
        <v>0</v>
      </c>
      <c r="K11" s="2">
        <v>0</v>
      </c>
      <c r="L11" s="5">
        <v>0</v>
      </c>
      <c r="M11" s="6">
        <f>SUM(E11:L11)</f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ca="1">IF(D11=3,N11,O11)</f>
        <v>0</v>
      </c>
      <c r="Q11" s="6">
        <f t="array" ref="Q11">IFERROR(SUM(LARGE(E11:L11,{1,2,3,4,5})),0)</f>
        <v>0</v>
      </c>
      <c r="R11" s="51"/>
      <c r="S11" s="51"/>
      <c r="T11" s="51"/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55000000000000004">
      <c r="A12" s="3">
        <v>10</v>
      </c>
      <c r="B12" s="9"/>
      <c r="C12" s="8" t="s">
        <v>9</v>
      </c>
      <c r="D12" s="5">
        <v>3</v>
      </c>
      <c r="E12" s="5">
        <f>IFERROR(VLOOKUP(Table_7[[#This Row],[L3 Event1]],Table16[#All],2,FALSE),0)</f>
        <v>0</v>
      </c>
      <c r="F12" s="5">
        <f>IFERROR(VLOOKUP(Table_7[[#This Row],[L3 Event2]],Table16[#All],2,FALSE),0)</f>
        <v>0</v>
      </c>
      <c r="G12" s="5">
        <f>IFERROR(VLOOKUP(Table_7[[#This Row],[L3 Event3]],Table16[#All],2,FALSE),0)</f>
        <v>0</v>
      </c>
      <c r="H12" s="5">
        <v>0</v>
      </c>
      <c r="I12" s="2">
        <v>0</v>
      </c>
      <c r="J12" s="2">
        <v>0</v>
      </c>
      <c r="K12" s="2">
        <v>0</v>
      </c>
      <c r="L12" s="2">
        <v>0</v>
      </c>
      <c r="M12" s="6">
        <f>SUM(E12:L12)</f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ca="1">IF(D12=3,N12,O12)</f>
        <v>0</v>
      </c>
      <c r="Q12" s="6">
        <f t="array" ref="Q12">IFERROR(SUM(LARGE(E12:L12,{1,2,3,4,5})),0)</f>
        <v>0</v>
      </c>
      <c r="R12" s="51"/>
      <c r="S12" s="51"/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55000000000000004">
      <c r="A13" s="3">
        <v>11</v>
      </c>
      <c r="B13" s="1"/>
      <c r="C13" s="8" t="s">
        <v>9</v>
      </c>
      <c r="D13" s="5">
        <v>3</v>
      </c>
      <c r="E13" s="5">
        <f>IFERROR(VLOOKUP(Table_7[[#This Row],[L3 Event1]],Table16[#All],2,FALSE),0)</f>
        <v>0</v>
      </c>
      <c r="F13" s="5">
        <f>IFERROR(VLOOKUP(Table_7[[#This Row],[L3 Event2]],Table16[#All],2,FALSE),0)</f>
        <v>0</v>
      </c>
      <c r="G13" s="5">
        <f>IFERROR(VLOOKUP(Table_7[[#This Row],[L3 Event3]],Table16[#All],2,FALSE),0)</f>
        <v>0</v>
      </c>
      <c r="H13" s="5">
        <v>0</v>
      </c>
      <c r="I13" s="2">
        <v>0</v>
      </c>
      <c r="J13" s="2">
        <v>0</v>
      </c>
      <c r="K13" s="2">
        <v>0</v>
      </c>
      <c r="L13" s="2">
        <v>0</v>
      </c>
      <c r="M13" s="6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ca="1">IF(D13=3,N13,O13)</f>
        <v>0</v>
      </c>
      <c r="Q13" s="6">
        <f t="array" ref="Q13">IFERROR(SUM(LARGE(E13:L13,{1,2,3,4,5})),0)</f>
        <v>0</v>
      </c>
      <c r="R13" s="51"/>
      <c r="S13" s="51"/>
      <c r="T13" s="51"/>
      <c r="U13" s="51"/>
      <c r="V13" s="51"/>
      <c r="W13" s="51"/>
      <c r="X13" s="51"/>
      <c r="Y13" s="51"/>
      <c r="Z13" s="8"/>
      <c r="AA13" s="8"/>
      <c r="AB13" s="8"/>
      <c r="AC13" s="8"/>
    </row>
    <row r="14" spans="1:29" ht="18.75" customHeight="1" x14ac:dyDescent="0.55000000000000004">
      <c r="A14" s="24"/>
      <c r="B14" s="4" t="s">
        <v>26</v>
      </c>
      <c r="C14" s="8" t="s">
        <v>27</v>
      </c>
      <c r="D14" s="5"/>
      <c r="E14" s="8"/>
      <c r="F14" s="8"/>
      <c r="G14" s="8"/>
      <c r="H14" s="8"/>
      <c r="I14" s="8"/>
      <c r="J14" s="8"/>
      <c r="K14" s="8"/>
      <c r="L14" s="8"/>
      <c r="M14" s="8"/>
      <c r="N14" s="8"/>
      <c r="O14" s="5"/>
      <c r="P14" s="5"/>
      <c r="Q14" s="6"/>
      <c r="R14" s="54"/>
      <c r="S14" s="54"/>
      <c r="T14" s="54"/>
      <c r="U14" s="54"/>
      <c r="V14" s="54"/>
      <c r="W14" s="54"/>
      <c r="X14" s="54"/>
      <c r="Y14" s="54"/>
      <c r="Z14" s="8"/>
      <c r="AA14" s="8"/>
      <c r="AB14" s="8"/>
      <c r="AC14" s="8"/>
    </row>
    <row r="15" spans="1:29" ht="18.75" customHeight="1" x14ac:dyDescent="0.55000000000000004">
      <c r="A15" s="24"/>
      <c r="B15" s="21"/>
      <c r="C15" s="8"/>
      <c r="D15" s="5"/>
      <c r="E15" s="8"/>
      <c r="F15" s="8"/>
      <c r="G15" s="8"/>
      <c r="H15" s="8"/>
      <c r="I15" s="8"/>
      <c r="J15" s="8"/>
      <c r="K15" s="8"/>
      <c r="L15" s="8"/>
      <c r="M15" s="8"/>
      <c r="N15" s="8"/>
      <c r="O15" s="5"/>
      <c r="P15" s="5"/>
      <c r="Q15" s="6"/>
      <c r="R15" s="54"/>
      <c r="S15" s="54"/>
      <c r="T15" s="54"/>
      <c r="U15" s="54"/>
      <c r="V15" s="54"/>
      <c r="W15" s="54"/>
      <c r="X15" s="54"/>
      <c r="Y15" s="54"/>
      <c r="Z15" s="8"/>
      <c r="AA15" s="8"/>
      <c r="AB15" s="8"/>
      <c r="AC15" s="8"/>
    </row>
    <row r="16" spans="1:29" ht="18.75" customHeight="1" x14ac:dyDescent="0.55000000000000004">
      <c r="A16" s="24"/>
      <c r="B16" s="13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54"/>
      <c r="S16" s="54"/>
      <c r="T16" s="54"/>
      <c r="U16" s="54"/>
      <c r="V16" s="54"/>
      <c r="W16" s="54"/>
      <c r="X16" s="54"/>
      <c r="Y16" s="54"/>
      <c r="Z16" s="8"/>
      <c r="AA16" s="8"/>
      <c r="AB16" s="8"/>
      <c r="AC16" s="8"/>
    </row>
    <row r="17" spans="1:29" ht="18.75" customHeight="1" x14ac:dyDescent="0.55000000000000004">
      <c r="A17" s="24"/>
      <c r="B17" s="13"/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6"/>
      <c r="S17" s="6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18.75" customHeight="1" x14ac:dyDescent="0.55000000000000004">
      <c r="A18" s="24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55000000000000004">
      <c r="A19" s="24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55000000000000004">
      <c r="A20" s="24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55000000000000004">
      <c r="A21" s="24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55000000000000004">
      <c r="A22" s="24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55000000000000004">
      <c r="A23" s="24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55000000000000004">
      <c r="A24" s="24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55000000000000004">
      <c r="A25" s="24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55000000000000004">
      <c r="A26" s="24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55000000000000004">
      <c r="A27" s="24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55000000000000004">
      <c r="A28" s="24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55000000000000004">
      <c r="A29" s="24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55000000000000004">
      <c r="A30" s="24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55000000000000004">
      <c r="A31" s="24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55000000000000004">
      <c r="A32" s="24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55000000000000004">
      <c r="A33" s="24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55000000000000004">
      <c r="A34" s="24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55000000000000004">
      <c r="A35" s="24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55000000000000004">
      <c r="A36" s="24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55000000000000004">
      <c r="A37" s="24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55000000000000004">
      <c r="A38" s="24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55000000000000004">
      <c r="A39" s="24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55000000000000004">
      <c r="A40" s="24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55000000000000004">
      <c r="A41" s="24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55000000000000004">
      <c r="A42" s="24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55000000000000004">
      <c r="A43" s="24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55000000000000004">
      <c r="A44" s="24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55000000000000004">
      <c r="A45" s="24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55000000000000004">
      <c r="A46" s="24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55000000000000004">
      <c r="A47" s="24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55000000000000004">
      <c r="A48" s="24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55000000000000004">
      <c r="A49" s="24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55000000000000004">
      <c r="A50" s="24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55000000000000004">
      <c r="A51" s="24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55000000000000004">
      <c r="A52" s="24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55000000000000004">
      <c r="A53" s="24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55000000000000004">
      <c r="A54" s="24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55000000000000004">
      <c r="A55" s="24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55000000000000004">
      <c r="A56" s="24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55000000000000004">
      <c r="A57" s="24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55000000000000004">
      <c r="A58" s="24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55000000000000004">
      <c r="A59" s="24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55000000000000004">
      <c r="A60" s="24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55000000000000004">
      <c r="A61" s="24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55000000000000004">
      <c r="A62" s="24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55000000000000004">
      <c r="A63" s="24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55000000000000004">
      <c r="A64" s="24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55000000000000004">
      <c r="A65" s="24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55000000000000004">
      <c r="A66" s="24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55000000000000004">
      <c r="A67" s="24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55000000000000004">
      <c r="A68" s="24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55000000000000004">
      <c r="A69" s="24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55000000000000004">
      <c r="A70" s="24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55000000000000004">
      <c r="A71" s="24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55000000000000004">
      <c r="A72" s="24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55000000000000004">
      <c r="A73" s="24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55000000000000004">
      <c r="A74" s="24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55000000000000004">
      <c r="A75" s="24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55000000000000004">
      <c r="A76" s="24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55000000000000004">
      <c r="A77" s="24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55000000000000004">
      <c r="A78" s="24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55000000000000004">
      <c r="A79" s="24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55000000000000004">
      <c r="A80" s="24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55000000000000004">
      <c r="A81" s="24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55000000000000004">
      <c r="A82" s="24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55000000000000004">
      <c r="A83" s="24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55000000000000004">
      <c r="A84" s="24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55000000000000004">
      <c r="A85" s="24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55000000000000004">
      <c r="A86" s="24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55000000000000004">
      <c r="A87" s="24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55000000000000004">
      <c r="A88" s="24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55000000000000004">
      <c r="A89" s="24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55000000000000004">
      <c r="A90" s="24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55000000000000004">
      <c r="A91" s="24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55000000000000004">
      <c r="A92" s="24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55000000000000004">
      <c r="A93" s="24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55000000000000004">
      <c r="A94" s="24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55000000000000004">
      <c r="A95" s="24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55000000000000004">
      <c r="A96" s="24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55000000000000004">
      <c r="A97" s="24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55000000000000004">
      <c r="A98" s="24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55000000000000004">
      <c r="A99" s="24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55000000000000004">
      <c r="A100" s="24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55000000000000004">
      <c r="A101" s="24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55000000000000004">
      <c r="A102" s="24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55000000000000004">
      <c r="A103" s="24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55000000000000004">
      <c r="A104" s="24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55000000000000004">
      <c r="A105" s="24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55000000000000004">
      <c r="A106" s="24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55000000000000004">
      <c r="A107" s="24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55000000000000004">
      <c r="A108" s="24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55000000000000004">
      <c r="A109" s="24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55000000000000004">
      <c r="A110" s="24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55000000000000004">
      <c r="A111" s="24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55000000000000004">
      <c r="A112" s="24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55000000000000004">
      <c r="A113" s="24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55000000000000004">
      <c r="A114" s="24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55000000000000004">
      <c r="A115" s="24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55000000000000004">
      <c r="A116" s="24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55000000000000004">
      <c r="A117" s="24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55000000000000004">
      <c r="A118" s="24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55000000000000004">
      <c r="A119" s="24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55000000000000004">
      <c r="A120" s="24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55000000000000004">
      <c r="A121" s="24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55000000000000004">
      <c r="A122" s="24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55000000000000004">
      <c r="A123" s="24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55000000000000004">
      <c r="A124" s="24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55000000000000004">
      <c r="A125" s="24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55000000000000004">
      <c r="A126" s="24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55000000000000004">
      <c r="A127" s="24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55000000000000004">
      <c r="A128" s="24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55000000000000004">
      <c r="A129" s="24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55000000000000004">
      <c r="A130" s="24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55000000000000004">
      <c r="A131" s="24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55000000000000004">
      <c r="A132" s="24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55000000000000004">
      <c r="A133" s="24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55000000000000004">
      <c r="A134" s="24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55000000000000004">
      <c r="A135" s="24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55000000000000004">
      <c r="A136" s="24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55000000000000004">
      <c r="A137" s="24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55000000000000004">
      <c r="A138" s="24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55000000000000004">
      <c r="A139" s="24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55000000000000004">
      <c r="A140" s="24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55000000000000004">
      <c r="A141" s="24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55000000000000004">
      <c r="A142" s="24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55000000000000004">
      <c r="A143" s="24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55000000000000004">
      <c r="A144" s="24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55000000000000004">
      <c r="A145" s="24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55000000000000004">
      <c r="A146" s="24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55000000000000004">
      <c r="A147" s="24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55000000000000004">
      <c r="A148" s="24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55000000000000004">
      <c r="A149" s="24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55000000000000004">
      <c r="A150" s="24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55000000000000004">
      <c r="A151" s="24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55000000000000004">
      <c r="A152" s="24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55000000000000004">
      <c r="A153" s="24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55000000000000004">
      <c r="A154" s="24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55000000000000004">
      <c r="A155" s="24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55000000000000004">
      <c r="A156" s="24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55000000000000004">
      <c r="A157" s="24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55000000000000004">
      <c r="A158" s="24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55000000000000004">
      <c r="A159" s="24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55000000000000004">
      <c r="A160" s="24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55000000000000004">
      <c r="A161" s="24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55000000000000004">
      <c r="A162" s="24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55000000000000004">
      <c r="A163" s="24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55000000000000004">
      <c r="A164" s="24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55000000000000004">
      <c r="A165" s="24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55000000000000004">
      <c r="A166" s="24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55000000000000004">
      <c r="A167" s="24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55000000000000004">
      <c r="A168" s="24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55000000000000004">
      <c r="A169" s="24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55000000000000004">
      <c r="A170" s="24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55000000000000004">
      <c r="A171" s="24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55000000000000004">
      <c r="A172" s="24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55000000000000004">
      <c r="A173" s="24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55000000000000004">
      <c r="A174" s="24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55000000000000004">
      <c r="A175" s="24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55000000000000004">
      <c r="A176" s="24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55000000000000004">
      <c r="A177" s="24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55000000000000004">
      <c r="A178" s="24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55000000000000004">
      <c r="A179" s="24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55000000000000004">
      <c r="A180" s="24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55000000000000004">
      <c r="A181" s="24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55000000000000004">
      <c r="A182" s="24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55000000000000004">
      <c r="A183" s="24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55000000000000004">
      <c r="A184" s="24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55000000000000004">
      <c r="A185" s="24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55000000000000004">
      <c r="A186" s="24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55000000000000004">
      <c r="A187" s="24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55000000000000004">
      <c r="A188" s="24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55000000000000004">
      <c r="A189" s="24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55000000000000004">
      <c r="A190" s="24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55000000000000004">
      <c r="A191" s="24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55000000000000004">
      <c r="A192" s="24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55000000000000004">
      <c r="A193" s="24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55000000000000004">
      <c r="A194" s="24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55000000000000004">
      <c r="A195" s="24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55000000000000004">
      <c r="A196" s="24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55000000000000004">
      <c r="A197" s="24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55000000000000004">
      <c r="A198" s="24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55000000000000004">
      <c r="A199" s="24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55000000000000004">
      <c r="A200" s="24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55000000000000004">
      <c r="A201" s="24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55000000000000004">
      <c r="A202" s="24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55000000000000004">
      <c r="A203" s="24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55000000000000004">
      <c r="A204" s="24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55000000000000004">
      <c r="A205" s="24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55000000000000004">
      <c r="A206" s="24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55000000000000004">
      <c r="A207" s="24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55000000000000004">
      <c r="A208" s="24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55000000000000004">
      <c r="A209" s="24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55000000000000004">
      <c r="A210" s="24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55000000000000004">
      <c r="A211" s="24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55000000000000004">
      <c r="A212" s="24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55000000000000004">
      <c r="A213" s="24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55000000000000004">
      <c r="A214" s="24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55000000000000004">
      <c r="A215" s="24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55000000000000004">
      <c r="A216" s="24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55000000000000004">
      <c r="A217" s="24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55000000000000004">
      <c r="A218" s="24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55000000000000004">
      <c r="A219" s="24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55000000000000004">
      <c r="A220" s="24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55000000000000004">
      <c r="A221" s="24"/>
      <c r="B221" s="13"/>
      <c r="C221" s="8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5.75" customHeight="1" x14ac:dyDescent="0.4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4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4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4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4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4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4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4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4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4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4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1"/>
  <sheetViews>
    <sheetView workbookViewId="0">
      <pane xSplit="2" ySplit="2" topLeftCell="K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9.1328125" customWidth="1"/>
    <col min="2" max="2" width="23" customWidth="1"/>
    <col min="3" max="3" width="17.265625" customWidth="1"/>
    <col min="4" max="4" width="4" hidden="1" customWidth="1"/>
    <col min="5" max="6" width="16" customWidth="1"/>
    <col min="7" max="9" width="14.1328125" customWidth="1"/>
    <col min="11" max="12" width="14.1328125" customWidth="1"/>
    <col min="13" max="13" width="13.1328125" customWidth="1"/>
    <col min="14" max="14" width="10.86328125" hidden="1" customWidth="1"/>
    <col min="15" max="15" width="9.86328125" hidden="1" customWidth="1"/>
    <col min="16" max="16" width="23.265625" customWidth="1"/>
    <col min="17" max="17" width="23.1328125" customWidth="1"/>
    <col min="18" max="25" width="11.1328125" customWidth="1"/>
    <col min="26" max="28" width="9.1328125" customWidth="1"/>
  </cols>
  <sheetData>
    <row r="1" spans="1:28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8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8" ht="18.75" customHeight="1" x14ac:dyDescent="0.55000000000000004">
      <c r="A3" s="3">
        <v>1</v>
      </c>
      <c r="B3" s="21" t="s">
        <v>132</v>
      </c>
      <c r="C3" s="8" t="s">
        <v>9</v>
      </c>
      <c r="D3" s="5">
        <v>3</v>
      </c>
      <c r="E3" s="5">
        <f>IFERROR(VLOOKUP(Table_8[[#This Row],[L3 Event1]],Table16[#All],2,FALSE),0)</f>
        <v>0</v>
      </c>
      <c r="F3" s="5">
        <f>IFERROR(VLOOKUP(Table_8[[#This Row],[L3 Event2]],Table16[#All],2,FALSE),0)</f>
        <v>0</v>
      </c>
      <c r="G3" s="5">
        <f>IFERROR(VLOOKUP(Table_8[[#This Row],[L3 Event3]],Table16[#All],2,FALSE),0)</f>
        <v>0</v>
      </c>
      <c r="H3" s="5">
        <v>140</v>
      </c>
      <c r="I3" s="25">
        <v>140</v>
      </c>
      <c r="J3" s="2">
        <v>70</v>
      </c>
      <c r="K3" s="2">
        <v>140</v>
      </c>
      <c r="L3" s="5">
        <v>175</v>
      </c>
      <c r="M3" s="6">
        <f>SUM(E3:L3)</f>
        <v>665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ca="1">IF(D3=3,N3,O3)</f>
        <v>0</v>
      </c>
      <c r="Q3" s="6" cm="1">
        <f t="array" ref="Q3">IFERROR(SUM(LARGE(E3:L3,{1,2,3,4})),0)</f>
        <v>595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</row>
    <row r="4" spans="1:28" ht="18.75" customHeight="1" x14ac:dyDescent="0.55000000000000004">
      <c r="A4" s="3">
        <v>2</v>
      </c>
      <c r="B4" s="26" t="s">
        <v>135</v>
      </c>
      <c r="C4" s="27" t="s">
        <v>9</v>
      </c>
      <c r="D4" s="10">
        <v>3</v>
      </c>
      <c r="E4" s="5">
        <f>IFERROR(VLOOKUP(Table_8[[#This Row],[L3 Event1]],Table16[#All],2,FALSE),0)</f>
        <v>0</v>
      </c>
      <c r="F4" s="5">
        <f>IFERROR(VLOOKUP(Table_8[[#This Row],[L3 Event2]],Table16[#All],2,FALSE),0)</f>
        <v>0</v>
      </c>
      <c r="G4" s="5">
        <f>IFERROR(VLOOKUP(Table_8[[#This Row],[L3 Event3]],Table16[#All],2,FALSE),0)</f>
        <v>0</v>
      </c>
      <c r="H4" s="10">
        <v>100</v>
      </c>
      <c r="I4" s="25">
        <v>0</v>
      </c>
      <c r="J4" s="14">
        <v>140</v>
      </c>
      <c r="K4" s="2">
        <v>70</v>
      </c>
      <c r="L4" s="5">
        <v>125</v>
      </c>
      <c r="M4" s="6">
        <f>SUM(E4:L4)</f>
        <v>435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435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</row>
    <row r="5" spans="1:28" ht="18.75" customHeight="1" x14ac:dyDescent="0.55000000000000004">
      <c r="A5" s="3">
        <v>3</v>
      </c>
      <c r="B5" s="8" t="s">
        <v>133</v>
      </c>
      <c r="C5" s="8" t="s">
        <v>9</v>
      </c>
      <c r="D5" s="5">
        <v>3</v>
      </c>
      <c r="E5" s="5">
        <f>IFERROR(VLOOKUP(Table_8[[#This Row],[L3 Event1]],Table16[#All],2,FALSE),0)</f>
        <v>0</v>
      </c>
      <c r="F5" s="5">
        <f>IFERROR(VLOOKUP(Table_8[[#This Row],[L3 Event2]],Table16[#All],2,FALSE),0)</f>
        <v>50</v>
      </c>
      <c r="G5" s="5">
        <f>IFERROR(VLOOKUP(Table_8[[#This Row],[L3 Event3]],Table16[#All],2,FALSE),0)</f>
        <v>35</v>
      </c>
      <c r="H5" s="5">
        <v>70</v>
      </c>
      <c r="I5" s="25">
        <v>70</v>
      </c>
      <c r="J5" s="2">
        <v>100</v>
      </c>
      <c r="K5" s="2">
        <v>50</v>
      </c>
      <c r="L5" s="5">
        <v>45</v>
      </c>
      <c r="M5" s="6">
        <f>SUM(E5:L5)</f>
        <v>420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85</v>
      </c>
      <c r="O5" s="5" cm="1">
        <f t="array" aca="1" ref="O5" ca="1">IFERROR(SUM(LARGE(OFFSET(E5,0,0,1,'points tables'!$G$2),{1,2})/2*3),(IFERROR(SUM(LARGE(OFFSET(E5,0,0,1,'points tables'!$G$2),{1})/2*3),0)))</f>
        <v>127.5</v>
      </c>
      <c r="P5" s="7">
        <f ca="1">IF(D5=3,N5,O5)</f>
        <v>85</v>
      </c>
      <c r="Q5" s="6" cm="1">
        <f t="array" ref="Q5">IFERROR(SUM(LARGE(E5:L5,{1,2,3,4})),0)</f>
        <v>290</v>
      </c>
      <c r="R5" s="51"/>
      <c r="S5" s="51">
        <v>1</v>
      </c>
      <c r="T5" s="51">
        <v>2</v>
      </c>
      <c r="U5" s="51"/>
      <c r="V5" s="51"/>
      <c r="W5" s="51"/>
      <c r="X5" s="51"/>
      <c r="Y5" s="51"/>
      <c r="Z5" s="8"/>
      <c r="AA5" s="8"/>
      <c r="AB5" s="8"/>
    </row>
    <row r="6" spans="1:28" ht="18.75" customHeight="1" x14ac:dyDescent="0.55000000000000004">
      <c r="A6" s="3">
        <v>4</v>
      </c>
      <c r="B6" s="4" t="s">
        <v>134</v>
      </c>
      <c r="C6" s="8" t="s">
        <v>9</v>
      </c>
      <c r="D6" s="5">
        <v>3</v>
      </c>
      <c r="E6" s="5">
        <f>IFERROR(VLOOKUP(Table_8[[#This Row],[L3 Event1]],Table16[#All],2,FALSE),0)</f>
        <v>0</v>
      </c>
      <c r="F6" s="5">
        <f>IFERROR(VLOOKUP(Table_8[[#This Row],[L3 Event2]],Table16[#All],2,FALSE),0)</f>
        <v>0</v>
      </c>
      <c r="G6" s="5">
        <f>IFERROR(VLOOKUP(Table_8[[#This Row],[L3 Event3]],Table16[#All],2,FALSE),0)</f>
        <v>0</v>
      </c>
      <c r="H6" s="5">
        <v>0</v>
      </c>
      <c r="I6" s="25">
        <v>100</v>
      </c>
      <c r="J6" s="2">
        <v>0</v>
      </c>
      <c r="K6" s="2">
        <v>100</v>
      </c>
      <c r="L6" s="5">
        <v>60</v>
      </c>
      <c r="M6" s="6">
        <f>SUM(E6:L6)</f>
        <v>260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260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</row>
    <row r="7" spans="1:28" ht="18.75" customHeight="1" x14ac:dyDescent="0.55000000000000004">
      <c r="A7" s="3">
        <v>5</v>
      </c>
      <c r="B7" s="9" t="s">
        <v>136</v>
      </c>
      <c r="C7" s="8" t="s">
        <v>9</v>
      </c>
      <c r="D7" s="5">
        <v>3</v>
      </c>
      <c r="E7" s="5">
        <f>IFERROR(VLOOKUP(Table_8[[#This Row],[L3 Event1]],Table16[#All],2,FALSE),0)</f>
        <v>50</v>
      </c>
      <c r="F7" s="5">
        <f>IFERROR(VLOOKUP(Table_8[[#This Row],[L3 Event2]],Table16[#All],2,FALSE),0)</f>
        <v>0</v>
      </c>
      <c r="G7" s="5">
        <f>IFERROR(VLOOKUP(Table_8[[#This Row],[L3 Event3]],Table16[#All],2,FALSE),0)</f>
        <v>20</v>
      </c>
      <c r="H7" s="5">
        <v>25</v>
      </c>
      <c r="I7" s="25">
        <v>0</v>
      </c>
      <c r="J7" s="2">
        <v>45</v>
      </c>
      <c r="K7" s="2">
        <v>45</v>
      </c>
      <c r="L7" s="5">
        <v>65</v>
      </c>
      <c r="M7" s="6">
        <f>SUM(E7:L7)</f>
        <v>250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70</v>
      </c>
      <c r="O7" s="5" cm="1">
        <f t="array" aca="1" ref="O7" ca="1">IFERROR(SUM(LARGE(OFFSET(E7,0,0,1,'points tables'!$G$2),{1,2})/2*3),(IFERROR(SUM(LARGE(OFFSET(E7,0,0,1,'points tables'!$G$2),{1})/2*3),0)))</f>
        <v>105</v>
      </c>
      <c r="P7" s="7">
        <f ca="1">IF(D7=3,N7,O7)</f>
        <v>70</v>
      </c>
      <c r="Q7" s="6" cm="1">
        <f t="array" ref="Q7">IFERROR(SUM(LARGE(E7:L7,{1,2,3,4})),0)</f>
        <v>205</v>
      </c>
      <c r="R7" s="51">
        <v>1</v>
      </c>
      <c r="S7" s="51"/>
      <c r="T7" s="51">
        <v>4</v>
      </c>
      <c r="U7" s="51"/>
      <c r="V7" s="51"/>
      <c r="W7" s="51"/>
      <c r="X7" s="51"/>
      <c r="Y7" s="51"/>
      <c r="Z7" s="8"/>
      <c r="AA7" s="8"/>
      <c r="AB7" s="8"/>
    </row>
    <row r="8" spans="1:28" ht="18.75" customHeight="1" x14ac:dyDescent="0.55000000000000004">
      <c r="A8" s="3">
        <v>6</v>
      </c>
      <c r="B8" s="28" t="s">
        <v>137</v>
      </c>
      <c r="C8" s="27" t="s">
        <v>9</v>
      </c>
      <c r="D8" s="10">
        <v>3</v>
      </c>
      <c r="E8" s="5">
        <f>IFERROR(VLOOKUP(Table_8[[#This Row],[L3 Event1]],Table16[#All],2,FALSE),0)</f>
        <v>0</v>
      </c>
      <c r="F8" s="5">
        <f>IFERROR(VLOOKUP(Table_8[[#This Row],[L3 Event2]],Table16[#All],2,FALSE),0)</f>
        <v>0</v>
      </c>
      <c r="G8" s="5">
        <f>IFERROR(VLOOKUP(Table_8[[#This Row],[L3 Event3]],Table16[#All],2,FALSE),0)</f>
        <v>0</v>
      </c>
      <c r="H8" s="10">
        <v>30</v>
      </c>
      <c r="I8" s="25">
        <v>50</v>
      </c>
      <c r="J8" s="14">
        <v>50</v>
      </c>
      <c r="K8" s="2">
        <v>35</v>
      </c>
      <c r="L8" s="5">
        <v>0</v>
      </c>
      <c r="M8" s="6">
        <f>SUM(E8:L8)</f>
        <v>165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ca="1">IF(D8=3,N8,O8)</f>
        <v>0</v>
      </c>
      <c r="Q8" s="6" cm="1">
        <f t="array" ref="Q8">IFERROR(SUM(LARGE(E8:L8,{1,2,3,4})),0)</f>
        <v>165</v>
      </c>
      <c r="R8" s="51"/>
      <c r="S8" s="51"/>
      <c r="T8" s="51"/>
      <c r="U8" s="51"/>
      <c r="V8" s="51"/>
      <c r="W8" s="51"/>
      <c r="X8" s="51"/>
      <c r="Y8" s="51"/>
      <c r="Z8" s="8"/>
      <c r="AA8" s="8"/>
      <c r="AB8" s="8"/>
    </row>
    <row r="9" spans="1:28" ht="18.75" customHeight="1" x14ac:dyDescent="0.55000000000000004">
      <c r="A9" s="3">
        <v>7</v>
      </c>
      <c r="B9" s="9" t="s">
        <v>142</v>
      </c>
      <c r="C9" s="8" t="s">
        <v>9</v>
      </c>
      <c r="D9" s="5">
        <v>3</v>
      </c>
      <c r="E9" s="5">
        <f>IFERROR(VLOOKUP(Table_8[[#This Row],[L3 Event1]],Table16[#All],2,FALSE),0)</f>
        <v>0</v>
      </c>
      <c r="F9" s="5">
        <f>IFERROR(VLOOKUP(Table_8[[#This Row],[L3 Event2]],Table16[#All],2,FALSE),0)</f>
        <v>35</v>
      </c>
      <c r="G9" s="5">
        <f>IFERROR(VLOOKUP(Table_8[[#This Row],[L3 Event3]],Table16[#All],2,FALSE),0)</f>
        <v>0</v>
      </c>
      <c r="H9" s="5">
        <v>20</v>
      </c>
      <c r="I9" s="25">
        <v>45</v>
      </c>
      <c r="J9" s="2">
        <v>20</v>
      </c>
      <c r="K9" s="2">
        <v>25</v>
      </c>
      <c r="L9" s="5">
        <v>40</v>
      </c>
      <c r="M9" s="6">
        <f>SUM(E9:L9)</f>
        <v>185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35</v>
      </c>
      <c r="O9" s="5" cm="1">
        <f t="array" aca="1" ref="O9" ca="1">IFERROR(SUM(LARGE(OFFSET(E9,0,0,1,'points tables'!$G$2),{1,2})/2*3),(IFERROR(SUM(LARGE(OFFSET(E9,0,0,1,'points tables'!$G$2),{1})/2*3),0)))</f>
        <v>52.5</v>
      </c>
      <c r="P9" s="7">
        <f ca="1">IF(D9=3,N9,O9)</f>
        <v>35</v>
      </c>
      <c r="Q9" s="6" cm="1">
        <f t="array" ref="Q9">IFERROR(SUM(LARGE(E9:L9,{1,2,3,4})),0)</f>
        <v>145</v>
      </c>
      <c r="R9" s="51"/>
      <c r="S9" s="51">
        <v>2</v>
      </c>
      <c r="T9" s="51"/>
      <c r="U9" s="51"/>
      <c r="V9" s="51"/>
      <c r="W9" s="51"/>
      <c r="X9" s="51"/>
      <c r="Y9" s="51"/>
      <c r="Z9" s="8"/>
      <c r="AA9" s="8"/>
      <c r="AB9" s="8"/>
    </row>
    <row r="10" spans="1:28" ht="18.75" customHeight="1" x14ac:dyDescent="0.55000000000000004">
      <c r="A10" s="3">
        <v>8</v>
      </c>
      <c r="B10" s="9" t="s">
        <v>141</v>
      </c>
      <c r="C10" s="8" t="s">
        <v>9</v>
      </c>
      <c r="D10" s="5">
        <v>3</v>
      </c>
      <c r="E10" s="5">
        <f>IFERROR(VLOOKUP(Table_8[[#This Row],[L3 Event1]],Table16[#All],2,FALSE),0)</f>
        <v>0</v>
      </c>
      <c r="F10" s="5">
        <f>IFERROR(VLOOKUP(Table_8[[#This Row],[L3 Event2]],Table16[#All],2,FALSE),0)</f>
        <v>0</v>
      </c>
      <c r="G10" s="5">
        <f>IFERROR(VLOOKUP(Table_8[[#This Row],[L3 Event3]],Table16[#All],2,FALSE),0)</f>
        <v>25</v>
      </c>
      <c r="H10" s="5">
        <v>35</v>
      </c>
      <c r="I10" s="25">
        <v>35</v>
      </c>
      <c r="J10" s="2">
        <v>30</v>
      </c>
      <c r="K10" s="2">
        <v>20</v>
      </c>
      <c r="L10" s="5">
        <v>35</v>
      </c>
      <c r="M10" s="6">
        <f>SUM(E10:L10)</f>
        <v>180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25</v>
      </c>
      <c r="O10" s="5" cm="1">
        <f t="array" aca="1" ref="O10" ca="1">IFERROR(SUM(LARGE(OFFSET(E10,0,0,1,'points tables'!$G$2),{1,2})/2*3),(IFERROR(SUM(LARGE(OFFSET(E10,0,0,1,'points tables'!$G$2),{1})/2*3),0)))</f>
        <v>37.5</v>
      </c>
      <c r="P10" s="7">
        <f ca="1">IF(D10=3,N10,O10)</f>
        <v>25</v>
      </c>
      <c r="Q10" s="6" cm="1">
        <f t="array" ref="Q10">IFERROR(SUM(LARGE(E10:L10,{1,2,3,4})),0)</f>
        <v>135</v>
      </c>
      <c r="R10" s="51"/>
      <c r="S10" s="51"/>
      <c r="T10" s="51">
        <v>3</v>
      </c>
      <c r="U10" s="51"/>
      <c r="V10" s="51"/>
      <c r="W10" s="51"/>
      <c r="X10" s="51"/>
      <c r="Y10" s="51"/>
      <c r="Z10" s="8"/>
      <c r="AA10" s="8"/>
      <c r="AB10" s="8"/>
    </row>
    <row r="11" spans="1:28" ht="18.75" customHeight="1" x14ac:dyDescent="0.55000000000000004">
      <c r="A11" s="3">
        <v>9</v>
      </c>
      <c r="B11" s="8" t="s">
        <v>140</v>
      </c>
      <c r="C11" s="8" t="s">
        <v>9</v>
      </c>
      <c r="D11" s="5">
        <v>3</v>
      </c>
      <c r="E11" s="5">
        <f>IFERROR(VLOOKUP(Table_8[[#This Row],[L3 Event1]],Table16[#All],2,FALSE),0)</f>
        <v>0</v>
      </c>
      <c r="F11" s="5">
        <f>IFERROR(VLOOKUP(Table_8[[#This Row],[L3 Event2]],Table16[#All],2,FALSE),0)</f>
        <v>25</v>
      </c>
      <c r="G11" s="5">
        <f>IFERROR(VLOOKUP(Table_8[[#This Row],[L3 Event3]],Table16[#All],2,FALSE),0)</f>
        <v>0</v>
      </c>
      <c r="H11" s="5">
        <v>10</v>
      </c>
      <c r="I11" s="25">
        <v>25</v>
      </c>
      <c r="J11" s="2">
        <v>35</v>
      </c>
      <c r="K11" s="2">
        <v>30</v>
      </c>
      <c r="L11" s="5">
        <v>25</v>
      </c>
      <c r="M11" s="6">
        <f>SUM(E11:L11)</f>
        <v>150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25</v>
      </c>
      <c r="O11" s="5" cm="1">
        <f t="array" aca="1" ref="O11" ca="1">IFERROR(SUM(LARGE(OFFSET(E11,0,0,1,'points tables'!$G$2),{1,2})/2*3),(IFERROR(SUM(LARGE(OFFSET(E11,0,0,1,'points tables'!$G$2),{1})/2*3),0)))</f>
        <v>37.5</v>
      </c>
      <c r="P11" s="7">
        <f ca="1">IF(D11=3,N11,O11)</f>
        <v>25</v>
      </c>
      <c r="Q11" s="6" cm="1">
        <f t="array" ref="Q11">IFERROR(SUM(LARGE(E11:L11,{1,2,3,4})),0)</f>
        <v>115</v>
      </c>
      <c r="R11" s="51"/>
      <c r="S11" s="51">
        <v>3</v>
      </c>
      <c r="T11" s="51"/>
      <c r="U11" s="51"/>
      <c r="V11" s="51"/>
      <c r="W11" s="51"/>
      <c r="X11" s="51"/>
      <c r="Y11" s="51"/>
      <c r="Z11" s="8"/>
      <c r="AA11" s="8"/>
      <c r="AB11" s="8"/>
    </row>
    <row r="12" spans="1:28" ht="18.75" customHeight="1" x14ac:dyDescent="0.55000000000000004">
      <c r="A12" s="3">
        <v>10</v>
      </c>
      <c r="B12" s="8" t="s">
        <v>138</v>
      </c>
      <c r="C12" s="8" t="s">
        <v>139</v>
      </c>
      <c r="D12" s="5">
        <v>2</v>
      </c>
      <c r="E12" s="5">
        <f>IFERROR(VLOOKUP(Table_8[[#This Row],[L3 Event1]],Table16[#All],2,FALSE),0)</f>
        <v>0</v>
      </c>
      <c r="F12" s="5">
        <f>IFERROR(VLOOKUP(Table_8[[#This Row],[L3 Event2]],Table16[#All],2,FALSE),0)</f>
        <v>0</v>
      </c>
      <c r="G12" s="5">
        <f>IFERROR(VLOOKUP(Table_8[[#This Row],[L3 Event3]],Table16[#All],2,FALSE),0)</f>
        <v>0</v>
      </c>
      <c r="H12" s="5">
        <v>0</v>
      </c>
      <c r="I12" s="25">
        <v>0</v>
      </c>
      <c r="J12" s="2">
        <v>0</v>
      </c>
      <c r="K12" s="2">
        <v>0</v>
      </c>
      <c r="L12" s="5">
        <v>90</v>
      </c>
      <c r="M12" s="6">
        <f>SUM(E12:L12)</f>
        <v>90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ca="1">IF(D12=3,N12,O12)</f>
        <v>0</v>
      </c>
      <c r="Q12" s="6" cm="1">
        <f t="array" ref="Q12">IFERROR(SUM(LARGE(E12:L12,{1,2,3,4})),0)</f>
        <v>90</v>
      </c>
      <c r="R12" s="51"/>
      <c r="S12" s="51"/>
      <c r="T12" s="51"/>
      <c r="U12" s="51"/>
      <c r="V12" s="51"/>
      <c r="W12" s="51"/>
      <c r="X12" s="51"/>
      <c r="Y12" s="51"/>
      <c r="Z12" s="8"/>
      <c r="AA12" s="8"/>
      <c r="AB12" s="8"/>
    </row>
    <row r="13" spans="1:28" ht="18.75" customHeight="1" x14ac:dyDescent="0.55000000000000004">
      <c r="A13" s="3">
        <v>11</v>
      </c>
      <c r="B13" s="4" t="s">
        <v>143</v>
      </c>
      <c r="C13" s="8" t="s">
        <v>9</v>
      </c>
      <c r="D13" s="5">
        <v>3</v>
      </c>
      <c r="E13" s="5">
        <f>IFERROR(VLOOKUP(Table_8[[#This Row],[L3 Event1]],Table16[#All],2,FALSE),0)</f>
        <v>0</v>
      </c>
      <c r="F13" s="5">
        <f>IFERROR(VLOOKUP(Table_8[[#This Row],[L3 Event2]],Table16[#All],2,FALSE),0)</f>
        <v>0</v>
      </c>
      <c r="G13" s="5">
        <f>IFERROR(VLOOKUP(Table_8[[#This Row],[L3 Event3]],Table16[#All],2,FALSE),0)</f>
        <v>20</v>
      </c>
      <c r="H13" s="5">
        <v>10</v>
      </c>
      <c r="I13" s="25">
        <v>30</v>
      </c>
      <c r="J13" s="2">
        <v>5</v>
      </c>
      <c r="K13" s="2">
        <v>15</v>
      </c>
      <c r="L13" s="5">
        <v>15</v>
      </c>
      <c r="M13" s="6">
        <f>SUM(E13:L13)</f>
        <v>95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20</v>
      </c>
      <c r="O13" s="5" cm="1">
        <f t="array" aca="1" ref="O13" ca="1">IFERROR(SUM(LARGE(OFFSET(E13,0,0,1,'points tables'!$G$2),{1,2})/2*3),(IFERROR(SUM(LARGE(OFFSET(E13,0,0,1,'points tables'!$G$2),{1})/2*3),0)))</f>
        <v>30</v>
      </c>
      <c r="P13" s="7">
        <f ca="1">IF(D13=3,N13,O13)</f>
        <v>20</v>
      </c>
      <c r="Q13" s="6" cm="1">
        <f t="array" ref="Q13">IFERROR(SUM(LARGE(E13:L13,{1,2,3,4})),0)</f>
        <v>80</v>
      </c>
      <c r="R13" s="51"/>
      <c r="S13" s="51"/>
      <c r="T13" s="51">
        <v>5</v>
      </c>
      <c r="U13" s="51"/>
      <c r="V13" s="51"/>
      <c r="W13" s="51"/>
      <c r="X13" s="51"/>
      <c r="Y13" s="51"/>
      <c r="Z13" s="8"/>
      <c r="AA13" s="8"/>
      <c r="AB13" s="8"/>
    </row>
    <row r="14" spans="1:28" ht="18.75" customHeight="1" x14ac:dyDescent="0.55000000000000004">
      <c r="A14" s="3">
        <v>12</v>
      </c>
      <c r="B14" s="9" t="s">
        <v>146</v>
      </c>
      <c r="C14" s="8" t="s">
        <v>9</v>
      </c>
      <c r="D14" s="5">
        <v>3</v>
      </c>
      <c r="E14" s="5">
        <f>IFERROR(VLOOKUP(Table_8[[#This Row],[L3 Event1]],Table16[#All],2,FALSE),0)</f>
        <v>0</v>
      </c>
      <c r="F14" s="5">
        <f>IFERROR(VLOOKUP(Table_8[[#This Row],[L3 Event2]],Table16[#All],2,FALSE),0)</f>
        <v>0</v>
      </c>
      <c r="G14" s="5">
        <f>IFERROR(VLOOKUP(Table_8[[#This Row],[L3 Event3]],Table16[#All],2,FALSE),0)</f>
        <v>0</v>
      </c>
      <c r="H14" s="5">
        <v>5</v>
      </c>
      <c r="I14" s="25">
        <v>20</v>
      </c>
      <c r="J14" s="2">
        <v>25</v>
      </c>
      <c r="K14" s="2">
        <v>0</v>
      </c>
      <c r="L14" s="5">
        <v>15</v>
      </c>
      <c r="M14" s="6">
        <f>SUM(E14:L14)</f>
        <v>65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ca="1">IF(D14=3,N14,O14)</f>
        <v>0</v>
      </c>
      <c r="Q14" s="6" cm="1">
        <f t="array" ref="Q14">IFERROR(SUM(LARGE(E14:L14,{1,2,3,4})),0)</f>
        <v>65</v>
      </c>
      <c r="R14" s="51"/>
      <c r="S14" s="51"/>
      <c r="T14" s="51"/>
      <c r="U14" s="51"/>
      <c r="V14" s="51"/>
      <c r="W14" s="51"/>
      <c r="X14" s="51"/>
      <c r="Y14" s="51"/>
      <c r="Z14" s="8"/>
      <c r="AA14" s="8"/>
      <c r="AB14" s="8"/>
    </row>
    <row r="15" spans="1:28" ht="18.75" customHeight="1" x14ac:dyDescent="0.55000000000000004">
      <c r="A15" s="3">
        <v>13</v>
      </c>
      <c r="B15" s="1" t="s">
        <v>147</v>
      </c>
      <c r="C15" s="4" t="s">
        <v>9</v>
      </c>
      <c r="D15" s="5">
        <v>3</v>
      </c>
      <c r="E15" s="5">
        <f>IFERROR(VLOOKUP(Table_8[[#This Row],[L3 Event1]],Table16[#All],2,FALSE),0)</f>
        <v>0</v>
      </c>
      <c r="F15" s="5">
        <f>IFERROR(VLOOKUP(Table_8[[#This Row],[L3 Event2]],Table16[#All],2,FALSE),0)</f>
        <v>0</v>
      </c>
      <c r="G15" s="5">
        <f>IFERROR(VLOOKUP(Table_8[[#This Row],[L3 Event3]],Table16[#All],2,FALSE),0)</f>
        <v>15</v>
      </c>
      <c r="H15" s="5">
        <v>15</v>
      </c>
      <c r="I15" s="25">
        <v>15</v>
      </c>
      <c r="J15" s="2">
        <v>0</v>
      </c>
      <c r="K15" s="2">
        <v>0</v>
      </c>
      <c r="L15" s="5">
        <v>20</v>
      </c>
      <c r="M15" s="6">
        <f>SUM(E15:L15)</f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15</v>
      </c>
      <c r="O15" s="5" cm="1">
        <f t="array" aca="1" ref="O15" ca="1">IFERROR(SUM(LARGE(OFFSET(E15,0,0,1,'points tables'!$G$2),{1,2})/2*3),(IFERROR(SUM(LARGE(OFFSET(E15,0,0,1,'points tables'!$G$2),{1})/2*3),0)))</f>
        <v>22.5</v>
      </c>
      <c r="P15" s="7">
        <f ca="1">IF(D15=3,N15,O15)</f>
        <v>15</v>
      </c>
      <c r="Q15" s="6" cm="1">
        <f t="array" ref="Q15">IFERROR(SUM(LARGE(E15:L15,{1,2,3,4})),0)</f>
        <v>65</v>
      </c>
      <c r="R15" s="51"/>
      <c r="S15" s="51"/>
      <c r="T15" s="51">
        <v>7</v>
      </c>
      <c r="U15" s="51"/>
      <c r="V15" s="51"/>
      <c r="W15" s="51"/>
      <c r="X15" s="51"/>
      <c r="Y15" s="51"/>
      <c r="Z15" s="8"/>
      <c r="AA15" s="8"/>
      <c r="AB15" s="8"/>
    </row>
    <row r="16" spans="1:28" ht="18.75" customHeight="1" x14ac:dyDescent="0.55000000000000004">
      <c r="A16" s="3">
        <v>14</v>
      </c>
      <c r="B16" s="4" t="s">
        <v>145</v>
      </c>
      <c r="C16" s="8" t="s">
        <v>9</v>
      </c>
      <c r="D16" s="5">
        <v>3</v>
      </c>
      <c r="E16" s="5">
        <f>IFERROR(VLOOKUP(Table_8[[#This Row],[L3 Event1]],Table16[#All],2,FALSE),0)</f>
        <v>0</v>
      </c>
      <c r="F16" s="5">
        <f>IFERROR(VLOOKUP(Table_8[[#This Row],[L3 Event2]],Table16[#All],2,FALSE),0)</f>
        <v>0</v>
      </c>
      <c r="G16" s="5">
        <f>IFERROR(VLOOKUP(Table_8[[#This Row],[L3 Event3]],Table16[#All],2,FALSE),0)</f>
        <v>15</v>
      </c>
      <c r="H16" s="5">
        <v>5</v>
      </c>
      <c r="I16" s="25">
        <v>10</v>
      </c>
      <c r="J16" s="2">
        <v>10</v>
      </c>
      <c r="K16" s="2">
        <v>10</v>
      </c>
      <c r="L16" s="5">
        <v>20</v>
      </c>
      <c r="M16" s="6">
        <f>SUM(E16:L16)</f>
        <v>70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15</v>
      </c>
      <c r="O16" s="5" cm="1">
        <f t="array" aca="1" ref="O16" ca="1">IFERROR(SUM(LARGE(OFFSET(E16,0,0,1,'points tables'!$G$2),{1,2})/2*3),(IFERROR(SUM(LARGE(OFFSET(E16,0,0,1,'points tables'!$G$2),{1})/2*3),0)))</f>
        <v>22.5</v>
      </c>
      <c r="P16" s="7">
        <f ca="1">IF(D16=3,N16,O16)</f>
        <v>15</v>
      </c>
      <c r="Q16" s="6" cm="1">
        <f t="array" ref="Q16">IFERROR(SUM(LARGE(E16:L16,{1,2,3,4})),0)</f>
        <v>55</v>
      </c>
      <c r="R16" s="51"/>
      <c r="S16" s="51"/>
      <c r="T16" s="51">
        <v>6</v>
      </c>
      <c r="U16" s="51"/>
      <c r="V16" s="51"/>
      <c r="W16" s="51"/>
      <c r="X16" s="51"/>
      <c r="Y16" s="51"/>
      <c r="Z16" s="8"/>
      <c r="AA16" s="8"/>
      <c r="AB16" s="8"/>
    </row>
    <row r="17" spans="1:28" ht="18.75" customHeight="1" x14ac:dyDescent="0.55000000000000004">
      <c r="A17" s="3">
        <v>15</v>
      </c>
      <c r="B17" s="68" t="s">
        <v>169</v>
      </c>
      <c r="C17" s="8" t="s">
        <v>9</v>
      </c>
      <c r="D17" s="5">
        <v>3</v>
      </c>
      <c r="E17" s="5">
        <f>IFERROR(VLOOKUP(Table_8[[#This Row],[L3 Event1]],Table16[#All],2,FALSE),0)</f>
        <v>0</v>
      </c>
      <c r="F17" s="5">
        <f>IFERROR(VLOOKUP(Table_8[[#This Row],[L3 Event2]],Table16[#All],2,FALSE),0)</f>
        <v>0</v>
      </c>
      <c r="G17" s="5">
        <f>IFERROR(VLOOKUP(Table_8[[#This Row],[L3 Event3]],Table16[#All],2,FALSE),0)</f>
        <v>50</v>
      </c>
      <c r="H17" s="5">
        <v>0</v>
      </c>
      <c r="I17" s="25">
        <v>0</v>
      </c>
      <c r="J17" s="2">
        <v>0</v>
      </c>
      <c r="K17" s="2">
        <v>0</v>
      </c>
      <c r="L17" s="5">
        <v>0</v>
      </c>
      <c r="M17" s="6">
        <f>SUM(E17:L17)</f>
        <v>50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50</v>
      </c>
      <c r="O17" s="5" cm="1">
        <f t="array" aca="1" ref="O17" ca="1">IFERROR(SUM(LARGE(OFFSET(E17,0,0,1,'points tables'!$G$2),{1,2})/2*3),(IFERROR(SUM(LARGE(OFFSET(E17,0,0,1,'points tables'!$G$2),{1})/2*3),0)))</f>
        <v>75</v>
      </c>
      <c r="P17" s="7">
        <f ca="1">IF(D17=3,N17,O17)</f>
        <v>50</v>
      </c>
      <c r="Q17" s="6" cm="1">
        <f t="array" ref="Q17">IFERROR(SUM(LARGE(E17:L17,{1,2,3,4})),0)</f>
        <v>50</v>
      </c>
      <c r="R17" s="51"/>
      <c r="S17" s="51"/>
      <c r="T17" s="51">
        <v>1</v>
      </c>
      <c r="U17" s="51"/>
      <c r="V17" s="51"/>
      <c r="W17" s="51"/>
      <c r="X17" s="51"/>
      <c r="Y17" s="51"/>
      <c r="Z17" s="8"/>
      <c r="AA17" s="8"/>
      <c r="AB17" s="8"/>
    </row>
    <row r="18" spans="1:28" ht="18.75" customHeight="1" x14ac:dyDescent="0.55000000000000004">
      <c r="A18" s="3">
        <v>16</v>
      </c>
      <c r="B18" s="1" t="s">
        <v>144</v>
      </c>
      <c r="C18" s="8" t="s">
        <v>9</v>
      </c>
      <c r="D18" s="5">
        <v>3</v>
      </c>
      <c r="E18" s="5">
        <f>IFERROR(VLOOKUP(Table_8[[#This Row],[L3 Event1]],Table16[#All],2,FALSE),0)</f>
        <v>0</v>
      </c>
      <c r="F18" s="5">
        <f>IFERROR(VLOOKUP(Table_8[[#This Row],[L3 Event2]],Table16[#All],2,FALSE),0)</f>
        <v>0</v>
      </c>
      <c r="G18" s="5">
        <f>IFERROR(VLOOKUP(Table_8[[#This Row],[L3 Event3]],Table16[#All],2,FALSE),0)</f>
        <v>0</v>
      </c>
      <c r="H18" s="5">
        <v>45</v>
      </c>
      <c r="I18" s="25">
        <v>0</v>
      </c>
      <c r="J18" s="2">
        <v>0</v>
      </c>
      <c r="K18" s="2">
        <v>0</v>
      </c>
      <c r="L18" s="5">
        <v>0</v>
      </c>
      <c r="M18" s="6">
        <f>SUM(E18:L18)</f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ca="1">IF(D18=3,N18,O18)</f>
        <v>0</v>
      </c>
      <c r="Q18" s="6" cm="1">
        <f t="array" ref="Q18">IFERROR(SUM(LARGE(E18:L18,{1,2,3,4})),0)</f>
        <v>45</v>
      </c>
      <c r="R18" s="51"/>
      <c r="S18" s="51"/>
      <c r="T18" s="51"/>
      <c r="U18" s="51"/>
      <c r="V18" s="51"/>
      <c r="W18" s="51"/>
      <c r="X18" s="51"/>
      <c r="Y18" s="51"/>
      <c r="Z18" s="8"/>
      <c r="AA18" s="8"/>
      <c r="AB18" s="8"/>
    </row>
    <row r="19" spans="1:28" ht="18.75" customHeight="1" x14ac:dyDescent="0.55000000000000004">
      <c r="A19" s="3">
        <v>17</v>
      </c>
      <c r="B19" s="8" t="s">
        <v>150</v>
      </c>
      <c r="C19" s="8" t="s">
        <v>9</v>
      </c>
      <c r="D19" s="5">
        <v>3</v>
      </c>
      <c r="E19" s="5">
        <f>IFERROR(VLOOKUP(Table_8[[#This Row],[L3 Event1]],Table16[#All],2,FALSE),0)</f>
        <v>0</v>
      </c>
      <c r="F19" s="5">
        <f>IFERROR(VLOOKUP(Table_8[[#This Row],[L3 Event2]],Table16[#All],2,FALSE),0)</f>
        <v>0</v>
      </c>
      <c r="G19" s="5">
        <f>IFERROR(VLOOKUP(Table_8[[#This Row],[L3 Event3]],Table16[#All],2,FALSE),0)</f>
        <v>0</v>
      </c>
      <c r="H19" s="5">
        <v>0</v>
      </c>
      <c r="I19" s="25">
        <v>0</v>
      </c>
      <c r="J19" s="2">
        <v>15</v>
      </c>
      <c r="K19" s="2">
        <v>0</v>
      </c>
      <c r="L19" s="5">
        <v>30</v>
      </c>
      <c r="M19" s="6">
        <f>SUM(E19:L19)</f>
        <v>45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ca="1">IF(D19=3,N19,O19)</f>
        <v>0</v>
      </c>
      <c r="Q19" s="6" cm="1">
        <f t="array" ref="Q19">IFERROR(SUM(LARGE(E19:L19,{1,2,3,4})),0)</f>
        <v>45</v>
      </c>
      <c r="R19" s="51"/>
      <c r="S19" s="51"/>
      <c r="T19" s="51"/>
      <c r="U19" s="51"/>
      <c r="V19" s="51"/>
      <c r="W19" s="51"/>
      <c r="X19" s="51"/>
      <c r="Y19" s="51"/>
      <c r="Z19" s="8"/>
      <c r="AA19" s="8"/>
      <c r="AB19" s="8"/>
    </row>
    <row r="20" spans="1:28" ht="18.75" customHeight="1" x14ac:dyDescent="0.55000000000000004">
      <c r="A20" s="3">
        <v>18</v>
      </c>
      <c r="B20" s="8" t="s">
        <v>260</v>
      </c>
      <c r="C20" s="8" t="s">
        <v>9</v>
      </c>
      <c r="D20" s="5">
        <v>3</v>
      </c>
      <c r="E20" s="5">
        <f>IFERROR(VLOOKUP(Table_8[[#This Row],[L3 Event1]],Table16[#All],2,FALSE),0)</f>
        <v>0</v>
      </c>
      <c r="F20" s="5">
        <f>IFERROR(VLOOKUP(Table_8[[#This Row],[L3 Event2]],Table16[#All],2,FALSE),0)</f>
        <v>20</v>
      </c>
      <c r="G20" s="5">
        <f>IFERROR(VLOOKUP(Table_8[[#This Row],[L3 Event3]],Table16[#All],2,FALSE),0)</f>
        <v>0</v>
      </c>
      <c r="H20" s="5">
        <v>0</v>
      </c>
      <c r="I20" s="25">
        <v>0</v>
      </c>
      <c r="J20" s="2">
        <v>0</v>
      </c>
      <c r="K20" s="2">
        <v>0</v>
      </c>
      <c r="L20" s="5">
        <v>0</v>
      </c>
      <c r="M20" s="6">
        <f>SUM(E20:L20)</f>
        <v>20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7">
        <f ca="1">IF(D20=3,N20,O20)</f>
        <v>20</v>
      </c>
      <c r="Q20" s="6" cm="1">
        <f t="array" ref="Q20">IFERROR(SUM(LARGE(E20:L20,{1,2,3,4})),0)</f>
        <v>20</v>
      </c>
      <c r="R20" s="51"/>
      <c r="S20" s="51">
        <v>4</v>
      </c>
      <c r="T20" s="51"/>
      <c r="U20" s="51"/>
      <c r="V20" s="51"/>
      <c r="W20" s="51"/>
      <c r="X20" s="51"/>
      <c r="Y20" s="51"/>
      <c r="Z20" s="8"/>
      <c r="AA20" s="8"/>
      <c r="AB20" s="8"/>
    </row>
    <row r="21" spans="1:28" ht="18.75" customHeight="1" x14ac:dyDescent="0.55000000000000004">
      <c r="A21" s="3">
        <v>19</v>
      </c>
      <c r="B21" s="9" t="s">
        <v>149</v>
      </c>
      <c r="C21" s="8" t="s">
        <v>9</v>
      </c>
      <c r="D21" s="5">
        <v>3</v>
      </c>
      <c r="E21" s="5">
        <f>IFERROR(VLOOKUP(Table_8[[#This Row],[L3 Event1]],Table16[#All],2,FALSE),0)</f>
        <v>0</v>
      </c>
      <c r="F21" s="5">
        <f>IFERROR(VLOOKUP(Table_8[[#This Row],[L3 Event2]],Table16[#All],2,FALSE),0)</f>
        <v>0</v>
      </c>
      <c r="G21" s="5">
        <f>IFERROR(VLOOKUP(Table_8[[#This Row],[L3 Event3]],Table16[#All],2,FALSE),0)</f>
        <v>0</v>
      </c>
      <c r="H21" s="5">
        <v>5</v>
      </c>
      <c r="I21" s="25">
        <v>10</v>
      </c>
      <c r="J21" s="75">
        <v>0</v>
      </c>
      <c r="K21" s="2">
        <v>0</v>
      </c>
      <c r="L21" s="5">
        <v>0</v>
      </c>
      <c r="M21" s="6">
        <f>SUM(E21:L21)</f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ca="1">IF(D21=3,N21,O21)</f>
        <v>0</v>
      </c>
      <c r="Q21" s="6" cm="1">
        <f t="array" ref="Q21">IFERROR(SUM(LARGE(E21:L21,{1,2,3,4})),0)</f>
        <v>15</v>
      </c>
      <c r="R21" s="51"/>
      <c r="S21" s="51"/>
      <c r="T21" s="51"/>
      <c r="U21" s="51"/>
      <c r="V21" s="51"/>
      <c r="W21" s="51"/>
      <c r="X21" s="51"/>
      <c r="Y21" s="51"/>
      <c r="Z21" s="8"/>
      <c r="AA21" s="8"/>
      <c r="AB21" s="8"/>
    </row>
    <row r="22" spans="1:28" ht="18.75" customHeight="1" x14ac:dyDescent="0.55000000000000004">
      <c r="A22" s="3">
        <v>20</v>
      </c>
      <c r="B22" s="8" t="s">
        <v>227</v>
      </c>
      <c r="C22" s="8" t="s">
        <v>9</v>
      </c>
      <c r="D22" s="5">
        <v>3</v>
      </c>
      <c r="E22" s="5">
        <f>IFERROR(VLOOKUP(Table_8[[#This Row],[L3 Event1]],Table16[#All],2,FALSE),0)</f>
        <v>0</v>
      </c>
      <c r="F22" s="5">
        <f>IFERROR(VLOOKUP(Table_8[[#This Row],[L3 Event2]],Table16[#All],2,FALSE),0)</f>
        <v>0</v>
      </c>
      <c r="G22" s="5">
        <f>IFERROR(VLOOKUP(Table_8[[#This Row],[L3 Event3]],Table16[#All],2,FALSE),0)</f>
        <v>0</v>
      </c>
      <c r="H22" s="5">
        <v>0</v>
      </c>
      <c r="I22" s="25">
        <v>0</v>
      </c>
      <c r="J22" s="2">
        <v>0</v>
      </c>
      <c r="K22" s="2">
        <v>0</v>
      </c>
      <c r="L22" s="5">
        <v>15</v>
      </c>
      <c r="M22" s="6">
        <f>SUM(E22:L22)</f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ca="1">IF(D22=3,N22,O22)</f>
        <v>0</v>
      </c>
      <c r="Q22" s="6" cm="1">
        <f t="array" ref="Q22">IFERROR(SUM(LARGE(E22:L22,{1,2,3,4})),0)</f>
        <v>15</v>
      </c>
      <c r="R22" s="51"/>
      <c r="S22" s="51"/>
      <c r="T22" s="51"/>
      <c r="U22" s="51"/>
      <c r="V22" s="51"/>
      <c r="W22" s="51"/>
      <c r="X22" s="51"/>
      <c r="Y22" s="51"/>
      <c r="Z22" s="8"/>
      <c r="AA22" s="8"/>
      <c r="AB22" s="8"/>
    </row>
    <row r="23" spans="1:28" ht="18.75" customHeight="1" x14ac:dyDescent="0.55000000000000004">
      <c r="A23" s="3">
        <v>21</v>
      </c>
      <c r="B23" s="4" t="s">
        <v>151</v>
      </c>
      <c r="C23" s="8" t="s">
        <v>9</v>
      </c>
      <c r="D23" s="5">
        <v>3</v>
      </c>
      <c r="E23" s="5">
        <f>IFERROR(VLOOKUP(Table_8[[#This Row],[L3 Event1]],Table16[#All],2,FALSE),0)</f>
        <v>0</v>
      </c>
      <c r="F23" s="5">
        <f>IFERROR(VLOOKUP(Table_8[[#This Row],[L3 Event2]],Table16[#All],2,FALSE),0)</f>
        <v>0</v>
      </c>
      <c r="G23" s="5">
        <f>IFERROR(VLOOKUP(Table_8[[#This Row],[L3 Event3]],Table16[#All],2,FALSE),0)</f>
        <v>0</v>
      </c>
      <c r="H23" s="5">
        <v>0</v>
      </c>
      <c r="I23" s="25">
        <v>0</v>
      </c>
      <c r="J23" s="2">
        <v>10</v>
      </c>
      <c r="K23" s="2">
        <v>0</v>
      </c>
      <c r="L23" s="5">
        <v>0</v>
      </c>
      <c r="M23" s="6">
        <f>SUM(E23:L23)</f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ca="1">IF(D23=3,N23,O23)</f>
        <v>0</v>
      </c>
      <c r="Q23" s="6" cm="1">
        <f t="array" ref="Q23">IFERROR(SUM(LARGE(E23:L23,{1,2,3,4})),0)</f>
        <v>10</v>
      </c>
      <c r="R23" s="51"/>
      <c r="S23" s="51"/>
      <c r="T23" s="51"/>
      <c r="U23" s="51"/>
      <c r="V23" s="51"/>
      <c r="W23" s="51"/>
      <c r="X23" s="51"/>
      <c r="Y23" s="51"/>
      <c r="Z23" s="8"/>
      <c r="AA23" s="8"/>
      <c r="AB23" s="8"/>
    </row>
    <row r="24" spans="1:28" ht="18.75" customHeight="1" x14ac:dyDescent="0.55000000000000004">
      <c r="A24" s="3">
        <v>22</v>
      </c>
      <c r="B24" s="9" t="s">
        <v>152</v>
      </c>
      <c r="C24" s="8" t="s">
        <v>9</v>
      </c>
      <c r="D24" s="5">
        <v>3</v>
      </c>
      <c r="E24" s="5">
        <f>IFERROR(VLOOKUP(Table_8[[#This Row],[L3 Event1]],Table16[#All],2,FALSE),0)</f>
        <v>0</v>
      </c>
      <c r="F24" s="5">
        <f>IFERROR(VLOOKUP(Table_8[[#This Row],[L3 Event2]],Table16[#All],2,FALSE),0)</f>
        <v>0</v>
      </c>
      <c r="G24" s="5">
        <f>IFERROR(VLOOKUP(Table_8[[#This Row],[L3 Event3]],Table16[#All],2,FALSE),0)</f>
        <v>0</v>
      </c>
      <c r="H24" s="5">
        <v>0</v>
      </c>
      <c r="I24" s="25">
        <v>0</v>
      </c>
      <c r="J24" s="2">
        <v>5</v>
      </c>
      <c r="K24" s="2">
        <v>0</v>
      </c>
      <c r="L24" s="5">
        <v>0</v>
      </c>
      <c r="M24" s="6">
        <f>SUM(E24:L24)</f>
        <v>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ca="1">IF(D24=3,N24,O24)</f>
        <v>0</v>
      </c>
      <c r="Q24" s="6" cm="1">
        <f t="array" ref="Q24">IFERROR(SUM(LARGE(E24:L24,{1,2,3,4})),0)</f>
        <v>5</v>
      </c>
      <c r="R24" s="51"/>
      <c r="S24" s="51"/>
      <c r="T24" s="51"/>
      <c r="U24" s="51"/>
      <c r="V24" s="51"/>
      <c r="W24" s="51"/>
      <c r="X24" s="51"/>
      <c r="Y24" s="51"/>
      <c r="Z24" s="8"/>
      <c r="AA24" s="8"/>
      <c r="AB24" s="8"/>
    </row>
    <row r="25" spans="1:28" ht="18.75" customHeight="1" x14ac:dyDescent="0.55000000000000004">
      <c r="A25" s="3">
        <v>23</v>
      </c>
      <c r="B25" s="9" t="s">
        <v>148</v>
      </c>
      <c r="C25" s="8" t="s">
        <v>9</v>
      </c>
      <c r="D25" s="5">
        <v>3</v>
      </c>
      <c r="E25" s="5">
        <f>IFERROR(VLOOKUP(Table_8[[#This Row],[L3 Event1]],Table16[#All],2,FALSE),0)</f>
        <v>0</v>
      </c>
      <c r="F25" s="5">
        <f>IFERROR(VLOOKUP(Table_8[[#This Row],[L3 Event2]],Table16[#All],2,FALSE),0)</f>
        <v>0</v>
      </c>
      <c r="G25" s="5">
        <f>IFERROR(VLOOKUP(Table_8[[#This Row],[L3 Event3]],Table16[#All],2,FALSE),0)</f>
        <v>0</v>
      </c>
      <c r="H25" s="5">
        <v>0</v>
      </c>
      <c r="I25" s="25">
        <v>0</v>
      </c>
      <c r="J25" s="14">
        <v>0</v>
      </c>
      <c r="K25" s="2">
        <v>0</v>
      </c>
      <c r="L25" s="5">
        <v>0</v>
      </c>
      <c r="M25" s="6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ca="1">IF(D25=3,N25,O25)</f>
        <v>0</v>
      </c>
      <c r="Q25" s="6" cm="1">
        <f t="array" ref="Q25">IFERROR(SUM(LARGE(E25:L25,{1,2,3,4})),0)</f>
        <v>0</v>
      </c>
      <c r="R25" s="51"/>
      <c r="S25" s="51"/>
      <c r="T25" s="51"/>
      <c r="U25" s="51"/>
      <c r="V25" s="51"/>
      <c r="W25" s="51"/>
      <c r="X25" s="51"/>
      <c r="Y25" s="51"/>
      <c r="Z25" s="8"/>
      <c r="AA25" s="8"/>
      <c r="AB25" s="8"/>
    </row>
    <row r="26" spans="1:28" ht="18.75" customHeight="1" x14ac:dyDescent="0.55000000000000004">
      <c r="A26" s="3">
        <v>24</v>
      </c>
      <c r="B26" s="4" t="s">
        <v>153</v>
      </c>
      <c r="C26" s="8" t="s">
        <v>9</v>
      </c>
      <c r="D26" s="5">
        <v>3</v>
      </c>
      <c r="E26" s="5">
        <f>IFERROR(VLOOKUP(Table_8[[#This Row],[L3 Event1]],Table16[#All],2,FALSE),0)</f>
        <v>0</v>
      </c>
      <c r="F26" s="5">
        <f>IFERROR(VLOOKUP(Table_8[[#This Row],[L3 Event2]],Table16[#All],2,FALSE),0)</f>
        <v>0</v>
      </c>
      <c r="G26" s="5">
        <f>IFERROR(VLOOKUP(Table_8[[#This Row],[L3 Event3]],Table16[#All],2,FALSE),0)</f>
        <v>0</v>
      </c>
      <c r="H26" s="5">
        <v>0</v>
      </c>
      <c r="I26" s="25">
        <v>0</v>
      </c>
      <c r="J26" s="2">
        <v>0</v>
      </c>
      <c r="K26" s="2">
        <v>0</v>
      </c>
      <c r="L26" s="5">
        <v>0</v>
      </c>
      <c r="M26" s="6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ca="1">IF(D26=3,N26,O26)</f>
        <v>0</v>
      </c>
      <c r="Q26" s="6" cm="1">
        <f t="array" ref="Q26">IFERROR(SUM(LARGE(E26:L26,{1,2,3,4})),0)</f>
        <v>0</v>
      </c>
      <c r="R26" s="51"/>
      <c r="S26" s="51"/>
      <c r="T26" s="51"/>
      <c r="U26" s="51"/>
      <c r="V26" s="51"/>
      <c r="W26" s="51"/>
      <c r="X26" s="51"/>
      <c r="Y26" s="51"/>
      <c r="Z26" s="8"/>
      <c r="AA26" s="8"/>
      <c r="AB26" s="8"/>
    </row>
    <row r="27" spans="1:28" ht="18.75" customHeight="1" x14ac:dyDescent="0.55000000000000004">
      <c r="A27" s="3">
        <v>25</v>
      </c>
      <c r="B27" s="77" t="s">
        <v>154</v>
      </c>
      <c r="C27" s="8" t="s">
        <v>9</v>
      </c>
      <c r="D27" s="5">
        <v>3</v>
      </c>
      <c r="E27" s="5">
        <f>IFERROR(VLOOKUP(Table_8[[#This Row],[L3 Event1]],Table16[#All],2,FALSE),0)</f>
        <v>0</v>
      </c>
      <c r="F27" s="5">
        <f>IFERROR(VLOOKUP(Table_8[[#This Row],[L3 Event2]],Table16[#All],2,FALSE),0)</f>
        <v>0</v>
      </c>
      <c r="G27" s="5">
        <f>IFERROR(VLOOKUP(Table_8[[#This Row],[L3 Event3]],Table16[#All],2,FALSE),0)</f>
        <v>0</v>
      </c>
      <c r="H27" s="5">
        <v>0</v>
      </c>
      <c r="I27" s="25">
        <v>0</v>
      </c>
      <c r="J27" s="2">
        <v>0</v>
      </c>
      <c r="K27" s="2">
        <v>0</v>
      </c>
      <c r="L27" s="5">
        <v>0</v>
      </c>
      <c r="M27" s="6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ca="1">IF(D27=3,N27,O27)</f>
        <v>0</v>
      </c>
      <c r="Q27" s="6" cm="1">
        <f t="array" ref="Q27">IFERROR(SUM(LARGE(E27:L27,{1,2,3,4})),0)</f>
        <v>0</v>
      </c>
      <c r="R27" s="51"/>
      <c r="S27" s="51"/>
      <c r="T27" s="51"/>
      <c r="U27" s="51"/>
      <c r="V27" s="51"/>
      <c r="W27" s="51"/>
      <c r="X27" s="51"/>
      <c r="Y27" s="51"/>
      <c r="Z27" s="8"/>
      <c r="AA27" s="8"/>
      <c r="AB27" s="8"/>
    </row>
    <row r="28" spans="1:28" ht="18.75" customHeight="1" x14ac:dyDescent="0.55000000000000004">
      <c r="A28" s="3">
        <v>26</v>
      </c>
      <c r="B28" s="4"/>
      <c r="C28" s="8" t="s">
        <v>9</v>
      </c>
      <c r="D28" s="5">
        <v>3</v>
      </c>
      <c r="E28" s="5">
        <f>IFERROR(VLOOKUP(Table_8[[#This Row],[L3 Event1]],Table16[#All],2,FALSE),0)</f>
        <v>0</v>
      </c>
      <c r="F28" s="5">
        <f>IFERROR(VLOOKUP(Table_8[[#This Row],[L3 Event2]],Table16[#All],2,FALSE),0)</f>
        <v>0</v>
      </c>
      <c r="G28" s="5">
        <f>IFERROR(VLOOKUP(Table_8[[#This Row],[L3 Event3]],Table16[#All],2,FALSE),0)</f>
        <v>0</v>
      </c>
      <c r="H28" s="5">
        <v>0</v>
      </c>
      <c r="I28" s="25">
        <v>0</v>
      </c>
      <c r="J28" s="2">
        <v>0</v>
      </c>
      <c r="K28" s="2">
        <v>0</v>
      </c>
      <c r="L28" s="5">
        <v>0</v>
      </c>
      <c r="M28" s="6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ca="1">IF(D28=3,N28,O28)</f>
        <v>0</v>
      </c>
      <c r="Q28" s="6" cm="1">
        <f t="array" ref="Q28">IFERROR(SUM(LARGE(E28:L28,{1,2,3,4})),0)</f>
        <v>0</v>
      </c>
      <c r="R28" s="51"/>
      <c r="S28" s="51"/>
      <c r="T28" s="51"/>
      <c r="U28" s="51"/>
      <c r="V28" s="51"/>
      <c r="W28" s="51"/>
      <c r="X28" s="51"/>
      <c r="Y28" s="51"/>
      <c r="Z28" s="8"/>
      <c r="AA28" s="8"/>
      <c r="AB28" s="8"/>
    </row>
    <row r="29" spans="1:28" ht="18.75" customHeight="1" x14ac:dyDescent="0.55000000000000004">
      <c r="A29" s="3">
        <v>27</v>
      </c>
      <c r="B29" s="4"/>
      <c r="C29" s="8" t="s">
        <v>9</v>
      </c>
      <c r="D29" s="5">
        <v>3</v>
      </c>
      <c r="E29" s="5">
        <f>IFERROR(VLOOKUP(Table_8[[#This Row],[L3 Event1]],Table16[#All],2,FALSE),0)</f>
        <v>0</v>
      </c>
      <c r="F29" s="5">
        <f>IFERROR(VLOOKUP(Table_8[[#This Row],[L3 Event2]],Table16[#All],2,FALSE),0)</f>
        <v>0</v>
      </c>
      <c r="G29" s="5">
        <f>IFERROR(VLOOKUP(Table_8[[#This Row],[L3 Event3]],Table16[#All],2,FALSE),0)</f>
        <v>0</v>
      </c>
      <c r="H29" s="5">
        <v>0</v>
      </c>
      <c r="I29" s="25">
        <v>0</v>
      </c>
      <c r="J29" s="2">
        <v>0</v>
      </c>
      <c r="K29" s="2">
        <v>0</v>
      </c>
      <c r="L29" s="2">
        <v>0</v>
      </c>
      <c r="M29" s="6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ca="1">IF(D29=3,N29,O29)</f>
        <v>0</v>
      </c>
      <c r="Q29" s="6" cm="1">
        <f t="array" ref="Q29">IFERROR(SUM(LARGE(E29:L29,{1,2,3,4})),0)</f>
        <v>0</v>
      </c>
      <c r="R29" s="51"/>
      <c r="S29" s="51"/>
      <c r="T29" s="51"/>
      <c r="U29" s="51"/>
      <c r="V29" s="51"/>
      <c r="W29" s="51"/>
      <c r="X29" s="51"/>
      <c r="Y29" s="51"/>
      <c r="Z29" s="8"/>
      <c r="AA29" s="8"/>
      <c r="AB29" s="8"/>
    </row>
    <row r="30" spans="1:28" ht="18.75" customHeight="1" x14ac:dyDescent="0.55000000000000004">
      <c r="A30" s="3">
        <v>28</v>
      </c>
      <c r="B30" s="29"/>
      <c r="C30" s="8" t="s">
        <v>9</v>
      </c>
      <c r="D30" s="5">
        <v>3</v>
      </c>
      <c r="E30" s="5">
        <f>IFERROR(VLOOKUP(Table_8[[#This Row],[L3 Event1]],Table16[#All],2,FALSE),0)</f>
        <v>0</v>
      </c>
      <c r="F30" s="5">
        <f>IFERROR(VLOOKUP(Table_8[[#This Row],[L3 Event2]],Table16[#All],2,FALSE),0)</f>
        <v>0</v>
      </c>
      <c r="G30" s="5">
        <f>IFERROR(VLOOKUP(Table_8[[#This Row],[L3 Event3]],Table16[#All],2,FALSE),0)</f>
        <v>0</v>
      </c>
      <c r="H30" s="5">
        <v>0</v>
      </c>
      <c r="I30" s="25">
        <v>0</v>
      </c>
      <c r="J30" s="2">
        <v>0</v>
      </c>
      <c r="K30" s="2">
        <v>0</v>
      </c>
      <c r="L30" s="2">
        <v>0</v>
      </c>
      <c r="M30" s="6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ca="1">IF(D30=3,N30,O30)</f>
        <v>0</v>
      </c>
      <c r="Q30" s="30" cm="1">
        <f t="array" ref="Q30">IFERROR(SUM(LARGE(E30:L30,{1,2,3,4})),0)</f>
        <v>0</v>
      </c>
      <c r="R30" s="51"/>
      <c r="S30" s="51"/>
      <c r="T30" s="51"/>
      <c r="U30" s="51"/>
      <c r="V30" s="51"/>
      <c r="W30" s="51"/>
      <c r="X30" s="51"/>
      <c r="Y30" s="51"/>
      <c r="Z30" s="8"/>
      <c r="AA30" s="8"/>
      <c r="AB30" s="8"/>
    </row>
    <row r="31" spans="1:28" ht="18.75" customHeight="1" x14ac:dyDescent="0.55000000000000004">
      <c r="A31" s="3">
        <v>29</v>
      </c>
      <c r="B31" s="29"/>
      <c r="C31" s="8" t="s">
        <v>9</v>
      </c>
      <c r="D31" s="5">
        <v>3</v>
      </c>
      <c r="E31" s="5">
        <f>IFERROR(VLOOKUP(Table_8[[#This Row],[L3 Event1]],Table16[#All],2,FALSE),0)</f>
        <v>0</v>
      </c>
      <c r="F31" s="5">
        <f>IFERROR(VLOOKUP(Table_8[[#This Row],[L3 Event2]],Table16[#All],2,FALSE),0)</f>
        <v>0</v>
      </c>
      <c r="G31" s="5">
        <f>IFERROR(VLOOKUP(Table_8[[#This Row],[L3 Event3]],Table16[#All],2,FALSE),0)</f>
        <v>0</v>
      </c>
      <c r="H31" s="5">
        <v>0</v>
      </c>
      <c r="I31" s="25">
        <v>0</v>
      </c>
      <c r="J31" s="2">
        <v>0</v>
      </c>
      <c r="K31" s="2">
        <v>0</v>
      </c>
      <c r="L31" s="2">
        <v>0</v>
      </c>
      <c r="M31" s="6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ca="1">IF(D31=3,N31,O31)</f>
        <v>0</v>
      </c>
      <c r="Q31" s="30" cm="1">
        <f t="array" ref="Q31">IFERROR(SUM(LARGE(E31:L31,{1,2,3,4})),0)</f>
        <v>0</v>
      </c>
      <c r="R31" s="51"/>
      <c r="S31" s="51"/>
      <c r="T31" s="51"/>
      <c r="U31" s="51"/>
      <c r="V31" s="51"/>
      <c r="W31" s="51"/>
      <c r="X31" s="51"/>
      <c r="Y31" s="51"/>
      <c r="Z31" s="8"/>
      <c r="AA31" s="8"/>
      <c r="AB31" s="8"/>
    </row>
    <row r="32" spans="1:28" ht="18.75" customHeight="1" x14ac:dyDescent="0.55000000000000004">
      <c r="A32" s="3">
        <v>30</v>
      </c>
      <c r="B32" s="29"/>
      <c r="C32" s="8" t="s">
        <v>9</v>
      </c>
      <c r="D32" s="5">
        <v>3</v>
      </c>
      <c r="E32" s="5">
        <f>IFERROR(VLOOKUP(Table_8[[#This Row],[L3 Event1]],Table16[#All],2,FALSE),0)</f>
        <v>0</v>
      </c>
      <c r="F32" s="5">
        <f>IFERROR(VLOOKUP(Table_8[[#This Row],[L3 Event2]],Table16[#All],2,FALSE),0)</f>
        <v>0</v>
      </c>
      <c r="G32" s="5">
        <f>IFERROR(VLOOKUP(Table_8[[#This Row],[L3 Event3]],Table16[#All],2,FALSE),0)</f>
        <v>0</v>
      </c>
      <c r="H32" s="5">
        <v>0</v>
      </c>
      <c r="I32" s="25">
        <v>0</v>
      </c>
      <c r="J32" s="2">
        <v>0</v>
      </c>
      <c r="K32" s="2">
        <v>0</v>
      </c>
      <c r="L32" s="2">
        <v>0</v>
      </c>
      <c r="M32" s="6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ca="1">IF(D32=3,N32,O32)</f>
        <v>0</v>
      </c>
      <c r="Q32" s="30" cm="1">
        <f t="array" ref="Q32">IFERROR(SUM(LARGE(E32:L32,{1,2,3,4})),0)</f>
        <v>0</v>
      </c>
      <c r="R32" s="51"/>
      <c r="S32" s="51"/>
      <c r="T32" s="51"/>
      <c r="U32" s="51"/>
      <c r="V32" s="51"/>
      <c r="W32" s="51"/>
      <c r="X32" s="51"/>
      <c r="Y32" s="51"/>
      <c r="Z32" s="8"/>
      <c r="AA32" s="8"/>
      <c r="AB32" s="8"/>
    </row>
    <row r="33" spans="1:28" ht="18.75" customHeight="1" x14ac:dyDescent="0.55000000000000004">
      <c r="A33" s="3">
        <v>31</v>
      </c>
      <c r="B33" s="29"/>
      <c r="C33" s="8" t="s">
        <v>9</v>
      </c>
      <c r="D33" s="5">
        <v>3</v>
      </c>
      <c r="E33" s="5">
        <f>IFERROR(VLOOKUP(Table_8[[#This Row],[L3 Event1]],Table16[#All],2,FALSE),0)</f>
        <v>0</v>
      </c>
      <c r="F33" s="5">
        <f>IFERROR(VLOOKUP(Table_8[[#This Row],[L3 Event2]],Table16[#All],2,FALSE),0)</f>
        <v>0</v>
      </c>
      <c r="G33" s="5">
        <f>IFERROR(VLOOKUP(Table_8[[#This Row],[L3 Event3]],Table16[#All],2,FALSE),0)</f>
        <v>0</v>
      </c>
      <c r="H33" s="5">
        <v>0</v>
      </c>
      <c r="I33" s="14">
        <v>0</v>
      </c>
      <c r="J33" s="2">
        <v>0</v>
      </c>
      <c r="K33" s="2">
        <v>0</v>
      </c>
      <c r="L33" s="2">
        <v>0</v>
      </c>
      <c r="M33" s="6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ca="1">IF(D33=3,N33,O33)</f>
        <v>0</v>
      </c>
      <c r="Q33" s="30" cm="1">
        <f t="array" ref="Q33">IFERROR(SUM(LARGE(E33:L33,{1,2,3,4})),0)</f>
        <v>0</v>
      </c>
      <c r="R33" s="51"/>
      <c r="S33" s="51"/>
      <c r="T33" s="51"/>
      <c r="U33" s="51"/>
      <c r="V33" s="51"/>
      <c r="W33" s="51"/>
      <c r="X33" s="51"/>
      <c r="Y33" s="51"/>
      <c r="Z33" s="8"/>
      <c r="AA33" s="8"/>
      <c r="AB33" s="8"/>
    </row>
    <row r="34" spans="1:28" ht="18.75" customHeight="1" x14ac:dyDescent="0.55000000000000004">
      <c r="A34" s="3">
        <v>32</v>
      </c>
      <c r="B34" s="31"/>
      <c r="C34" s="32" t="s">
        <v>9</v>
      </c>
      <c r="D34" s="33">
        <v>3</v>
      </c>
      <c r="E34" s="5">
        <f>IFERROR(VLOOKUP(Table_8[[#This Row],[L3 Event1]],Table16[#All],2,FALSE),0)</f>
        <v>0</v>
      </c>
      <c r="F34" s="33">
        <f>IFERROR(VLOOKUP(Table_8[[#This Row],[L3 Event2]],Table16[#All],2,FALSE),0)</f>
        <v>0</v>
      </c>
      <c r="G34" s="5">
        <f>IFERROR(VLOOKUP(Table_8[[#This Row],[L3 Event3]],Table16[#All],2,FALSE),0)</f>
        <v>0</v>
      </c>
      <c r="H34" s="33">
        <v>0</v>
      </c>
      <c r="I34" s="25">
        <v>0</v>
      </c>
      <c r="J34" s="34">
        <v>0</v>
      </c>
      <c r="K34" s="34">
        <v>0</v>
      </c>
      <c r="L34" s="34">
        <v>0</v>
      </c>
      <c r="M34" s="35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36">
        <f ca="1">IF(D34=3,N34,O34)</f>
        <v>0</v>
      </c>
      <c r="Q34" s="37" cm="1">
        <f t="array" ref="Q34">IFERROR(SUM(LARGE(E34:L34,{1,2,3,4})),0)</f>
        <v>0</v>
      </c>
      <c r="R34" s="51"/>
      <c r="S34" s="51"/>
      <c r="T34" s="51"/>
      <c r="U34" s="51"/>
      <c r="V34" s="51"/>
      <c r="W34" s="51"/>
      <c r="X34" s="51"/>
      <c r="Y34" s="51"/>
      <c r="Z34" s="8"/>
      <c r="AA34" s="8"/>
      <c r="AB34" s="8"/>
    </row>
    <row r="35" spans="1:28" ht="18.75" customHeight="1" x14ac:dyDescent="0.55000000000000004">
      <c r="A35" s="24"/>
      <c r="B35" s="13"/>
      <c r="C35" s="8"/>
      <c r="D35" s="5"/>
      <c r="E35" s="8"/>
      <c r="F35" s="8"/>
      <c r="G35" s="8"/>
      <c r="H35" s="5"/>
      <c r="I35" s="8"/>
      <c r="J35" s="8"/>
      <c r="K35" s="8"/>
      <c r="L35" s="5"/>
      <c r="M35" s="8"/>
      <c r="N35" s="5"/>
      <c r="O35" s="6"/>
      <c r="P35" s="8"/>
      <c r="Q35" s="8"/>
      <c r="R35" s="54"/>
      <c r="S35" s="54"/>
      <c r="T35" s="54"/>
      <c r="U35" s="54"/>
      <c r="V35" s="54"/>
      <c r="W35" s="54"/>
      <c r="X35" s="54"/>
      <c r="Y35" s="54"/>
      <c r="Z35" s="8"/>
      <c r="AA35" s="8"/>
      <c r="AB35" s="8"/>
    </row>
    <row r="36" spans="1:28" ht="18.75" customHeight="1" x14ac:dyDescent="0.55000000000000004">
      <c r="A36" s="24"/>
      <c r="B36" s="4" t="s">
        <v>26</v>
      </c>
      <c r="C36" s="8" t="s">
        <v>27</v>
      </c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54"/>
      <c r="S36" s="54"/>
      <c r="T36" s="54"/>
      <c r="U36" s="54"/>
      <c r="V36" s="54"/>
      <c r="W36" s="54"/>
      <c r="X36" s="54"/>
      <c r="Y36" s="54"/>
      <c r="Z36" s="8"/>
      <c r="AA36" s="8"/>
      <c r="AB36" s="8"/>
    </row>
    <row r="37" spans="1:28" ht="18.75" customHeight="1" x14ac:dyDescent="0.55000000000000004">
      <c r="A37" s="24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5"/>
      <c r="O37" s="6"/>
      <c r="P37" s="8"/>
      <c r="Q37" s="8"/>
      <c r="R37" s="54"/>
      <c r="S37" s="54"/>
      <c r="T37" s="54"/>
      <c r="U37" s="54"/>
      <c r="V37" s="54"/>
      <c r="W37" s="54"/>
      <c r="X37" s="54"/>
      <c r="Y37" s="54"/>
      <c r="Z37" s="8"/>
      <c r="AA37" s="8"/>
      <c r="AB37" s="8"/>
    </row>
    <row r="38" spans="1:28" ht="18.75" customHeight="1" x14ac:dyDescent="0.55000000000000004">
      <c r="A38" s="24"/>
      <c r="B38" s="21"/>
      <c r="C38" s="8"/>
      <c r="D38" s="5"/>
      <c r="E38" s="5"/>
      <c r="F38" s="5"/>
      <c r="G38" s="5"/>
      <c r="H38" s="5"/>
      <c r="I38" s="34"/>
      <c r="J38" s="2"/>
      <c r="K38" s="2"/>
      <c r="L38" s="2"/>
      <c r="M38" s="8"/>
      <c r="N38" s="5"/>
      <c r="O38" s="6"/>
      <c r="P38" s="8"/>
      <c r="Q38" s="8"/>
      <c r="R38" s="54"/>
      <c r="S38" s="54"/>
      <c r="T38" s="54"/>
      <c r="U38" s="54"/>
      <c r="V38" s="54"/>
      <c r="W38" s="54"/>
      <c r="X38" s="54"/>
      <c r="Y38" s="54"/>
      <c r="Z38" s="8"/>
      <c r="AA38" s="8"/>
      <c r="AB38" s="8"/>
    </row>
    <row r="39" spans="1:28" ht="18.75" customHeight="1" x14ac:dyDescent="0.55000000000000004">
      <c r="A39" s="24"/>
      <c r="B39" s="9"/>
      <c r="C39" s="8"/>
      <c r="D39" s="5"/>
      <c r="E39" s="5"/>
      <c r="F39" s="5"/>
      <c r="G39" s="5"/>
      <c r="H39" s="5"/>
      <c r="I39" s="34"/>
      <c r="J39" s="2"/>
      <c r="K39" s="2"/>
      <c r="L39" s="5"/>
      <c r="M39" s="8"/>
      <c r="N39" s="5"/>
      <c r="O39" s="6"/>
      <c r="P39" s="8"/>
      <c r="Q39" s="8"/>
      <c r="R39" s="54"/>
      <c r="S39" s="54"/>
      <c r="T39" s="54"/>
      <c r="U39" s="54"/>
      <c r="V39" s="54"/>
      <c r="W39" s="54"/>
      <c r="X39" s="54"/>
      <c r="Y39" s="54"/>
      <c r="Z39" s="8"/>
      <c r="AA39" s="8"/>
      <c r="AB39" s="8"/>
    </row>
    <row r="40" spans="1:28" ht="18.75" customHeight="1" x14ac:dyDescent="0.55000000000000004">
      <c r="A40" s="24"/>
      <c r="B40" s="13"/>
      <c r="C40" s="8"/>
      <c r="D40" s="5"/>
      <c r="E40" s="8"/>
      <c r="F40" s="8"/>
      <c r="G40" s="8"/>
      <c r="H40" s="5"/>
      <c r="I40" s="8"/>
      <c r="J40" s="8"/>
      <c r="K40" s="8"/>
      <c r="L40" s="5"/>
      <c r="M40" s="8"/>
      <c r="N40" s="5"/>
      <c r="O40" s="6"/>
      <c r="P40" s="8"/>
      <c r="Q40" s="8"/>
      <c r="R40" s="54"/>
      <c r="S40" s="54"/>
      <c r="T40" s="54"/>
      <c r="U40" s="54"/>
      <c r="V40" s="54"/>
      <c r="W40" s="54"/>
      <c r="X40" s="54"/>
      <c r="Y40" s="54"/>
      <c r="Z40" s="8"/>
      <c r="AA40" s="8"/>
      <c r="AB40" s="8"/>
    </row>
    <row r="41" spans="1:28" ht="18.75" customHeight="1" x14ac:dyDescent="0.55000000000000004">
      <c r="A41" s="24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54"/>
      <c r="S41" s="54"/>
      <c r="T41" s="54"/>
      <c r="U41" s="54"/>
      <c r="V41" s="54"/>
      <c r="W41" s="54"/>
      <c r="X41" s="54"/>
      <c r="Y41" s="54"/>
      <c r="Z41" s="8"/>
      <c r="AA41" s="8"/>
      <c r="AB41" s="8"/>
    </row>
    <row r="42" spans="1:28" ht="18.75" customHeight="1" x14ac:dyDescent="0.55000000000000004">
      <c r="A42" s="24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55000000000000004">
      <c r="A43" s="24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55000000000000004">
      <c r="A44" s="24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55000000000000004">
      <c r="A45" s="24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55000000000000004">
      <c r="A46" s="24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55000000000000004">
      <c r="A47" s="24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55000000000000004">
      <c r="A48" s="24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55000000000000004">
      <c r="A49" s="24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55000000000000004">
      <c r="A50" s="24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55000000000000004">
      <c r="A51" s="24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55000000000000004">
      <c r="A52" s="24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55000000000000004">
      <c r="A53" s="24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55000000000000004">
      <c r="A54" s="24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55000000000000004">
      <c r="A55" s="24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55000000000000004">
      <c r="A56" s="24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55000000000000004">
      <c r="A57" s="24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55000000000000004">
      <c r="A58" s="24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55000000000000004">
      <c r="A59" s="24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55000000000000004">
      <c r="A60" s="24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55000000000000004">
      <c r="A61" s="24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55000000000000004">
      <c r="A62" s="24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55000000000000004">
      <c r="A63" s="24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55000000000000004">
      <c r="A64" s="24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55000000000000004">
      <c r="A65" s="24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55000000000000004">
      <c r="A66" s="24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55000000000000004">
      <c r="A67" s="24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55000000000000004">
      <c r="A68" s="24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55000000000000004">
      <c r="A69" s="24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55000000000000004">
      <c r="A70" s="24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55000000000000004">
      <c r="A71" s="24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55000000000000004">
      <c r="A72" s="24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55000000000000004">
      <c r="A73" s="24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55000000000000004">
      <c r="A74" s="24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55000000000000004">
      <c r="A75" s="24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55000000000000004">
      <c r="A76" s="24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55000000000000004">
      <c r="A77" s="24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55000000000000004">
      <c r="A78" s="24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55000000000000004">
      <c r="A79" s="24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55000000000000004">
      <c r="A80" s="24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55000000000000004">
      <c r="A81" s="24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55000000000000004">
      <c r="A82" s="24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55000000000000004">
      <c r="A83" s="24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55000000000000004">
      <c r="A84" s="24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55000000000000004">
      <c r="A85" s="24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55000000000000004">
      <c r="A86" s="24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55000000000000004">
      <c r="A87" s="24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55000000000000004">
      <c r="A88" s="24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55000000000000004">
      <c r="A89" s="24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55000000000000004">
      <c r="A90" s="24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55000000000000004">
      <c r="A91" s="24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55000000000000004">
      <c r="A92" s="24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55000000000000004">
      <c r="A93" s="24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55000000000000004">
      <c r="A94" s="24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55000000000000004">
      <c r="A95" s="24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55000000000000004">
      <c r="A96" s="24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55000000000000004">
      <c r="A97" s="24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55000000000000004">
      <c r="A98" s="24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55000000000000004">
      <c r="A99" s="24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55000000000000004">
      <c r="A100" s="24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55000000000000004">
      <c r="A101" s="24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55000000000000004">
      <c r="A102" s="24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55000000000000004">
      <c r="A103" s="24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55000000000000004">
      <c r="A104" s="24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55000000000000004">
      <c r="A105" s="24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55000000000000004">
      <c r="A106" s="24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55000000000000004">
      <c r="A107" s="24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55000000000000004">
      <c r="A108" s="24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55000000000000004">
      <c r="A109" s="24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55000000000000004">
      <c r="A110" s="24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55000000000000004">
      <c r="A111" s="24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55000000000000004">
      <c r="A112" s="24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55000000000000004">
      <c r="A113" s="24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55000000000000004">
      <c r="A114" s="24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55000000000000004">
      <c r="A115" s="24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55000000000000004">
      <c r="A116" s="24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55000000000000004">
      <c r="A117" s="24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55000000000000004">
      <c r="A118" s="24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55000000000000004">
      <c r="A119" s="24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55000000000000004">
      <c r="A120" s="24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55000000000000004">
      <c r="A121" s="24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55000000000000004">
      <c r="A122" s="24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55000000000000004">
      <c r="A123" s="24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55000000000000004">
      <c r="A124" s="24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55000000000000004">
      <c r="A125" s="24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55000000000000004">
      <c r="A126" s="24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55000000000000004">
      <c r="A127" s="24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55000000000000004">
      <c r="A128" s="24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55000000000000004">
      <c r="A129" s="24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55000000000000004">
      <c r="A130" s="24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55000000000000004">
      <c r="A131" s="24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55000000000000004">
      <c r="A132" s="24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55000000000000004">
      <c r="A133" s="24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55000000000000004">
      <c r="A134" s="24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55000000000000004">
      <c r="A135" s="24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55000000000000004">
      <c r="A136" s="24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55000000000000004">
      <c r="A137" s="24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55000000000000004">
      <c r="A138" s="24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55000000000000004">
      <c r="A139" s="24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55000000000000004">
      <c r="A140" s="24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55000000000000004">
      <c r="A141" s="24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55000000000000004">
      <c r="A142" s="24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55000000000000004">
      <c r="A143" s="24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55000000000000004">
      <c r="A144" s="24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55000000000000004">
      <c r="A145" s="24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55000000000000004">
      <c r="A146" s="24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55000000000000004">
      <c r="A147" s="24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55000000000000004">
      <c r="A148" s="24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55000000000000004">
      <c r="A149" s="24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55000000000000004">
      <c r="A150" s="24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55000000000000004">
      <c r="A151" s="24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55000000000000004">
      <c r="A152" s="24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55000000000000004">
      <c r="A153" s="24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55000000000000004">
      <c r="A154" s="24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55000000000000004">
      <c r="A155" s="24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55000000000000004">
      <c r="A156" s="24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55000000000000004">
      <c r="A157" s="24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55000000000000004">
      <c r="A158" s="24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55000000000000004">
      <c r="A159" s="24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55000000000000004">
      <c r="A160" s="24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55000000000000004">
      <c r="A161" s="24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55000000000000004">
      <c r="A162" s="24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55000000000000004">
      <c r="A163" s="24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55000000000000004">
      <c r="A164" s="24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55000000000000004">
      <c r="A165" s="24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55000000000000004">
      <c r="A166" s="24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55000000000000004">
      <c r="A167" s="24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55000000000000004">
      <c r="A168" s="24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55000000000000004">
      <c r="A169" s="24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55000000000000004">
      <c r="A170" s="24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55000000000000004">
      <c r="A171" s="24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55000000000000004">
      <c r="A172" s="24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55000000000000004">
      <c r="A173" s="24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55000000000000004">
      <c r="A174" s="24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55000000000000004">
      <c r="A175" s="24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55000000000000004">
      <c r="A176" s="24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55000000000000004">
      <c r="A177" s="24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55000000000000004">
      <c r="A178" s="24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55000000000000004">
      <c r="A179" s="24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55000000000000004">
      <c r="A180" s="24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55000000000000004">
      <c r="A181" s="24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55000000000000004">
      <c r="A182" s="24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55000000000000004">
      <c r="A183" s="24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55000000000000004">
      <c r="A184" s="24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55000000000000004">
      <c r="A185" s="24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55000000000000004">
      <c r="A186" s="24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55000000000000004">
      <c r="A187" s="24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55000000000000004">
      <c r="A188" s="24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55000000000000004">
      <c r="A189" s="24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55000000000000004">
      <c r="A190" s="24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55000000000000004">
      <c r="A191" s="24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55000000000000004">
      <c r="A192" s="24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55000000000000004">
      <c r="A193" s="24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55000000000000004">
      <c r="A194" s="24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55000000000000004">
      <c r="A195" s="24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55000000000000004">
      <c r="A196" s="24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55000000000000004">
      <c r="A197" s="24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55000000000000004">
      <c r="A198" s="24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55000000000000004">
      <c r="A199" s="24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55000000000000004">
      <c r="A200" s="24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55000000000000004">
      <c r="A201" s="24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55000000000000004">
      <c r="A202" s="24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55000000000000004">
      <c r="A203" s="24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55000000000000004">
      <c r="A204" s="24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55000000000000004">
      <c r="A205" s="24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55000000000000004">
      <c r="A206" s="24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55000000000000004">
      <c r="A207" s="24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55000000000000004">
      <c r="A208" s="24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55000000000000004">
      <c r="A209" s="24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55000000000000004">
      <c r="A210" s="24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55000000000000004">
      <c r="A211" s="24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55000000000000004">
      <c r="A212" s="24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55000000000000004">
      <c r="A213" s="24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55000000000000004">
      <c r="A214" s="24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55000000000000004">
      <c r="A215" s="24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55000000000000004">
      <c r="A216" s="24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55000000000000004">
      <c r="A217" s="24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55000000000000004">
      <c r="A218" s="24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55000000000000004">
      <c r="A219" s="24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55000000000000004">
      <c r="A220" s="24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55000000000000004">
      <c r="A221" s="24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55000000000000004">
      <c r="A222" s="24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55000000000000004">
      <c r="A223" s="24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55000000000000004">
      <c r="A224" s="24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55000000000000004">
      <c r="A225" s="24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55000000000000004">
      <c r="A226" s="24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55000000000000004">
      <c r="A227" s="24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55000000000000004">
      <c r="A228" s="24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55000000000000004">
      <c r="A229" s="24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55000000000000004">
      <c r="A230" s="24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55000000000000004">
      <c r="A231" s="24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55000000000000004">
      <c r="A232" s="24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</sheetData>
  <autoFilter ref="A2:A19" xr:uid="{00000000-0009-0000-0000-000007000000}"/>
  <phoneticPr fontId="16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1"/>
  <sheetViews>
    <sheetView workbookViewId="0">
      <pane xSplit="2" ySplit="2" topLeftCell="I3" activePane="bottomRight" state="frozen"/>
      <selection pane="topRight" activeCell="C1" sqref="C1"/>
      <selection pane="bottomLeft" activeCell="A2" sqref="A2"/>
      <selection pane="bottomRight" activeCell="Q2" sqref="Q2"/>
    </sheetView>
  </sheetViews>
  <sheetFormatPr defaultColWidth="14.3984375" defaultRowHeight="15" customHeight="1" x14ac:dyDescent="0.45"/>
  <cols>
    <col min="1" max="1" width="8.73046875" customWidth="1"/>
    <col min="2" max="2" width="23" customWidth="1"/>
    <col min="3" max="3" width="14" customWidth="1"/>
    <col min="4" max="4" width="12.86328125" hidden="1" customWidth="1"/>
    <col min="13" max="13" width="14.3984375" customWidth="1"/>
    <col min="14" max="14" width="23.265625" hidden="1" customWidth="1"/>
    <col min="15" max="15" width="14.73046875" hidden="1" customWidth="1"/>
    <col min="16" max="16" width="21.1328125" customWidth="1"/>
    <col min="17" max="17" width="20.86328125" customWidth="1"/>
    <col min="18" max="25" width="12.3984375" style="50" customWidth="1"/>
    <col min="26" max="29" width="8.73046875" customWidth="1"/>
  </cols>
  <sheetData>
    <row r="1" spans="1:29" s="78" customFormat="1" ht="15" customHeight="1" x14ac:dyDescent="0.45">
      <c r="E1" s="79" t="s">
        <v>276</v>
      </c>
      <c r="F1" s="79" t="s">
        <v>277</v>
      </c>
      <c r="G1" s="79" t="s">
        <v>278</v>
      </c>
      <c r="H1" s="79" t="s">
        <v>279</v>
      </c>
      <c r="I1" s="79" t="s">
        <v>280</v>
      </c>
      <c r="J1" s="79" t="s">
        <v>281</v>
      </c>
      <c r="K1" s="79" t="s">
        <v>282</v>
      </c>
      <c r="L1" s="79" t="s">
        <v>283</v>
      </c>
      <c r="R1" s="79" t="s">
        <v>276</v>
      </c>
      <c r="S1" s="79" t="s">
        <v>277</v>
      </c>
      <c r="T1" s="79" t="s">
        <v>278</v>
      </c>
      <c r="U1" s="79" t="s">
        <v>279</v>
      </c>
      <c r="V1" s="79" t="s">
        <v>280</v>
      </c>
      <c r="W1" s="79" t="s">
        <v>281</v>
      </c>
      <c r="X1" s="79" t="s">
        <v>282</v>
      </c>
      <c r="Y1" s="79" t="s">
        <v>283</v>
      </c>
    </row>
    <row r="2" spans="1:29" s="65" customFormat="1" ht="43.5" customHeight="1" x14ac:dyDescent="0.45">
      <c r="A2" s="64" t="s">
        <v>0</v>
      </c>
      <c r="B2" s="56" t="s">
        <v>1</v>
      </c>
      <c r="C2" s="55" t="s">
        <v>2</v>
      </c>
      <c r="D2" s="55" t="s">
        <v>3</v>
      </c>
      <c r="E2" s="55" t="s">
        <v>284</v>
      </c>
      <c r="F2" s="55" t="s">
        <v>285</v>
      </c>
      <c r="G2" s="55" t="s">
        <v>286</v>
      </c>
      <c r="H2" s="55" t="s">
        <v>287</v>
      </c>
      <c r="I2" s="55" t="s">
        <v>288</v>
      </c>
      <c r="J2" s="55" t="s">
        <v>289</v>
      </c>
      <c r="K2" s="55" t="s">
        <v>290</v>
      </c>
      <c r="L2" s="55" t="s">
        <v>291</v>
      </c>
      <c r="M2" s="58" t="s">
        <v>4</v>
      </c>
      <c r="N2" s="55" t="s">
        <v>5</v>
      </c>
      <c r="O2" s="55" t="s">
        <v>6</v>
      </c>
      <c r="P2" s="58" t="s">
        <v>7</v>
      </c>
      <c r="Q2" s="58" t="s">
        <v>254</v>
      </c>
      <c r="R2" s="55" t="s">
        <v>292</v>
      </c>
      <c r="S2" s="55" t="s">
        <v>293</v>
      </c>
      <c r="T2" s="55" t="s">
        <v>294</v>
      </c>
      <c r="U2" s="55" t="s">
        <v>296</v>
      </c>
      <c r="V2" s="55" t="s">
        <v>297</v>
      </c>
      <c r="W2" s="55" t="s">
        <v>298</v>
      </c>
      <c r="X2" s="55" t="s">
        <v>295</v>
      </c>
      <c r="Y2" s="55" t="s">
        <v>299</v>
      </c>
      <c r="Z2" s="55"/>
      <c r="AA2" s="55"/>
      <c r="AB2" s="55"/>
    </row>
    <row r="3" spans="1:29" ht="18.75" customHeight="1" x14ac:dyDescent="0.55000000000000004">
      <c r="A3" s="3">
        <v>1</v>
      </c>
      <c r="B3" s="1" t="s">
        <v>156</v>
      </c>
      <c r="C3" s="5" t="s">
        <v>9</v>
      </c>
      <c r="D3" s="5">
        <v>3</v>
      </c>
      <c r="E3" s="5">
        <f>IFERROR(VLOOKUP(Table_9[[#This Row],[L3 Event1]],Table16[#All],2,FALSE),0)</f>
        <v>35</v>
      </c>
      <c r="F3" s="5">
        <f>IFERROR(VLOOKUP(Table_9[[#This Row],[L3 Event2]],Table16[#All],2,FALSE),0)</f>
        <v>0</v>
      </c>
      <c r="G3" s="5">
        <f>IFERROR(VLOOKUP(Table_9[[#This Row],[L3 Event3]],Table16[#All],2,FALSE),0)</f>
        <v>0</v>
      </c>
      <c r="H3" s="5">
        <v>140</v>
      </c>
      <c r="I3" s="2">
        <v>140</v>
      </c>
      <c r="J3" s="2">
        <v>0</v>
      </c>
      <c r="K3" s="2">
        <v>0</v>
      </c>
      <c r="L3" s="5">
        <v>175</v>
      </c>
      <c r="M3" s="6">
        <f>SUM(E3:L3)</f>
        <v>490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35</v>
      </c>
      <c r="O3" s="5" cm="1">
        <f t="array" aca="1" ref="O3" ca="1">IFERROR(SUM(LARGE(OFFSET(E3,0,0,1,'points tables'!$G$2),{1,2})/2*3),(IFERROR(SUM(LARGE(OFFSET(E3,0,0,1,'points tables'!$G$2),{1})/2*3),0)))</f>
        <v>52.5</v>
      </c>
      <c r="P3" s="7">
        <f ca="1">IF(D3=3,N3,O3)</f>
        <v>35</v>
      </c>
      <c r="Q3" s="6" cm="1">
        <f t="array" ref="Q3">IFERROR(SUM(LARGE(E3:L3,{1,2,3,4})),0)</f>
        <v>490</v>
      </c>
      <c r="R3" s="51">
        <v>2</v>
      </c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55000000000000004">
      <c r="A4" s="3">
        <v>2</v>
      </c>
      <c r="B4" s="9" t="s">
        <v>155</v>
      </c>
      <c r="C4" s="5" t="s">
        <v>9</v>
      </c>
      <c r="D4" s="5">
        <v>3</v>
      </c>
      <c r="E4" s="5">
        <f>IFERROR(VLOOKUP(Table_9[[#This Row],[L3 Event1]],Table16[#All],2,FALSE),0)</f>
        <v>25</v>
      </c>
      <c r="F4" s="5">
        <f>IFERROR(VLOOKUP(Table_9[[#This Row],[L3 Event2]],Table16[#All],2,FALSE),0)</f>
        <v>0</v>
      </c>
      <c r="G4" s="5">
        <f>IFERROR(VLOOKUP(Table_9[[#This Row],[L3 Event3]],Table16[#All],2,FALSE),0)</f>
        <v>0</v>
      </c>
      <c r="H4" s="5">
        <v>100</v>
      </c>
      <c r="I4" s="2">
        <v>0</v>
      </c>
      <c r="J4" s="2">
        <v>140</v>
      </c>
      <c r="K4" s="2">
        <v>140</v>
      </c>
      <c r="L4" s="5">
        <v>0</v>
      </c>
      <c r="M4" s="6">
        <f>SUM(E4:L4)</f>
        <v>405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25</v>
      </c>
      <c r="O4" s="5" cm="1">
        <f t="array" aca="1" ref="O4" ca="1">IFERROR(SUM(LARGE(OFFSET(E4,0,0,1,'points tables'!$G$2),{1,2})/2*3),(IFERROR(SUM(LARGE(OFFSET(E4,0,0,1,'points tables'!$G$2),{1})/2*3),0)))</f>
        <v>37.5</v>
      </c>
      <c r="P4" s="7">
        <f ca="1">IF(D4=3,N4,O4)</f>
        <v>25</v>
      </c>
      <c r="Q4" s="6" cm="1">
        <f t="array" ref="Q4">IFERROR(SUM(LARGE(E4:L4,{1,2,3,4})),0)</f>
        <v>405</v>
      </c>
      <c r="R4" s="51">
        <v>3</v>
      </c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55000000000000004">
      <c r="A5" s="3">
        <v>3</v>
      </c>
      <c r="B5" s="9" t="s">
        <v>157</v>
      </c>
      <c r="C5" s="5" t="s">
        <v>9</v>
      </c>
      <c r="D5" s="5">
        <v>3</v>
      </c>
      <c r="E5" s="5">
        <f>IFERROR(VLOOKUP(Table_9[[#This Row],[L3 Event1]],Table16[#All],2,FALSE),0)</f>
        <v>0</v>
      </c>
      <c r="F5" s="5">
        <f>IFERROR(VLOOKUP(Table_9[[#This Row],[L3 Event2]],Table16[#All],2,FALSE),0)</f>
        <v>0</v>
      </c>
      <c r="G5" s="5">
        <f>IFERROR(VLOOKUP(Table_9[[#This Row],[L3 Event3]],Table16[#All],2,FALSE),0)</f>
        <v>0</v>
      </c>
      <c r="H5" s="5">
        <v>70</v>
      </c>
      <c r="I5" s="2">
        <v>0</v>
      </c>
      <c r="J5" s="2">
        <v>100</v>
      </c>
      <c r="K5" s="2">
        <v>100</v>
      </c>
      <c r="L5" s="5">
        <v>125</v>
      </c>
      <c r="M5" s="6">
        <f>SUM(E5:L5)</f>
        <v>395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ca="1">IF(D5=3,N5,O5)</f>
        <v>0</v>
      </c>
      <c r="Q5" s="6" cm="1">
        <f t="array" ref="Q5">IFERROR(SUM(LARGE(E5:L5,{1,2,3,4})),0)</f>
        <v>395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55000000000000004">
      <c r="A6" s="3">
        <v>4</v>
      </c>
      <c r="B6" s="57" t="s">
        <v>128</v>
      </c>
      <c r="C6" s="5" t="s">
        <v>9</v>
      </c>
      <c r="D6" s="5">
        <v>3</v>
      </c>
      <c r="E6" s="5">
        <f>IFERROR(VLOOKUP(Table_9[[#This Row],[L3 Event1]],Table16[#All],2,FALSE),0)</f>
        <v>50</v>
      </c>
      <c r="F6" s="5">
        <f>IFERROR(VLOOKUP(Table_9[[#This Row],[L3 Event2]],Table16[#All],2,FALSE),0)</f>
        <v>0</v>
      </c>
      <c r="G6" s="5">
        <f>IFERROR(VLOOKUP(Table_9[[#This Row],[L3 Event3]],Table16[#All],2,FALSE),0)</f>
        <v>0</v>
      </c>
      <c r="H6" s="5">
        <v>100</v>
      </c>
      <c r="I6" s="2">
        <v>140</v>
      </c>
      <c r="J6" s="2">
        <v>0</v>
      </c>
      <c r="K6" s="2">
        <v>0</v>
      </c>
      <c r="L6" s="5">
        <v>90</v>
      </c>
      <c r="M6" s="6">
        <f>SUM(E6:L6)</f>
        <v>380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50</v>
      </c>
      <c r="O6" s="5" cm="1">
        <f t="array" aca="1" ref="O6" ca="1">IFERROR(SUM(LARGE(OFFSET(E6,0,0,1,'points tables'!$G$2),{1,2})/2*3),(IFERROR(SUM(LARGE(OFFSET(E6,0,0,1,'points tables'!$G$2),{1})/2*3),0)))</f>
        <v>75</v>
      </c>
      <c r="P6" s="7">
        <f ca="1">IF(D6=3,N6,O6)</f>
        <v>50</v>
      </c>
      <c r="Q6" s="6" cm="1">
        <f t="array" ref="Q6">IFERROR(SUM(LARGE(E6:L6,{1,2,3,4})),0)</f>
        <v>380</v>
      </c>
      <c r="R6" s="51">
        <v>1</v>
      </c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55000000000000004">
      <c r="A7" s="3">
        <v>5</v>
      </c>
      <c r="B7" s="1" t="s">
        <v>158</v>
      </c>
      <c r="C7" s="5" t="s">
        <v>9</v>
      </c>
      <c r="D7" s="5">
        <v>3</v>
      </c>
      <c r="E7" s="5">
        <f>IFERROR(VLOOKUP(Table_9[[#This Row],[L3 Event1]],Table16[#All],2,FALSE),0)</f>
        <v>0</v>
      </c>
      <c r="F7" s="5">
        <f>IFERROR(VLOOKUP(Table_9[[#This Row],[L3 Event2]],Table16[#All],2,FALSE),0)</f>
        <v>0</v>
      </c>
      <c r="G7" s="5">
        <f>IFERROR(VLOOKUP(Table_9[[#This Row],[L3 Event3]],Table16[#All],2,FALSE),0)</f>
        <v>0</v>
      </c>
      <c r="H7" s="5">
        <v>0</v>
      </c>
      <c r="I7" s="2">
        <v>0</v>
      </c>
      <c r="J7" s="2">
        <v>0</v>
      </c>
      <c r="K7" s="2">
        <v>0</v>
      </c>
      <c r="L7" s="5">
        <v>0</v>
      </c>
      <c r="M7" s="6">
        <f>SUM(E7:L7)</f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0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55000000000000004">
      <c r="A8" s="3">
        <v>6</v>
      </c>
      <c r="B8" s="1" t="s">
        <v>159</v>
      </c>
      <c r="C8" s="5" t="s">
        <v>9</v>
      </c>
      <c r="D8" s="5">
        <v>3</v>
      </c>
      <c r="E8" s="5">
        <f>IFERROR(VLOOKUP(Table_9[[#This Row],[L3 Event1]],Table16[#All],2,FALSE),0)</f>
        <v>0</v>
      </c>
      <c r="F8" s="5">
        <f>IFERROR(VLOOKUP(Table_9[[#This Row],[L3 Event2]],Table16[#All],2,FALSE),0)</f>
        <v>0</v>
      </c>
      <c r="G8" s="5">
        <f>IFERROR(VLOOKUP(Table_9[[#This Row],[L3 Event3]],Table16[#All],2,FALSE),0)</f>
        <v>0</v>
      </c>
      <c r="H8" s="5">
        <v>0</v>
      </c>
      <c r="I8" s="2">
        <v>0</v>
      </c>
      <c r="J8" s="2">
        <v>0</v>
      </c>
      <c r="K8" s="2">
        <v>0</v>
      </c>
      <c r="L8" s="5">
        <v>0</v>
      </c>
      <c r="M8" s="6">
        <f>SUM(E8:L8)</f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ca="1">IF(D8=3,N8,O8)</f>
        <v>0</v>
      </c>
      <c r="Q8" s="6" cm="1">
        <f t="array" ref="Q8">IFERROR(SUM(LARGE(E8:L8,{1,2,3,4})),0)</f>
        <v>0</v>
      </c>
      <c r="R8" s="51"/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55000000000000004">
      <c r="A9" s="3">
        <v>7</v>
      </c>
      <c r="B9" s="8" t="s">
        <v>160</v>
      </c>
      <c r="C9" s="5" t="s">
        <v>9</v>
      </c>
      <c r="D9" s="5">
        <v>3</v>
      </c>
      <c r="E9" s="5">
        <f>IFERROR(VLOOKUP(Table_9[[#This Row],[L3 Event1]],Table16[#All],2,FALSE),0)</f>
        <v>0</v>
      </c>
      <c r="F9" s="5">
        <f>IFERROR(VLOOKUP(Table_9[[#This Row],[L3 Event2]],Table16[#All],2,FALSE),0)</f>
        <v>0</v>
      </c>
      <c r="G9" s="5">
        <f>IFERROR(VLOOKUP(Table_9[[#This Row],[L3 Event3]],Table16[#All],2,FALSE),0)</f>
        <v>0</v>
      </c>
      <c r="H9" s="5">
        <v>0</v>
      </c>
      <c r="I9" s="2">
        <v>0</v>
      </c>
      <c r="J9" s="2">
        <v>0</v>
      </c>
      <c r="K9" s="2">
        <v>0</v>
      </c>
      <c r="L9" s="2">
        <v>0</v>
      </c>
      <c r="M9" s="6">
        <f>SUM(E9:L9)</f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ca="1">IF(D9=3,N9,O9)</f>
        <v>0</v>
      </c>
      <c r="Q9" s="6" cm="1">
        <f t="array" ref="Q9">IFERROR(SUM(LARGE(E9:L9,{1,2,3,4})),0)</f>
        <v>0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55000000000000004">
      <c r="A10" s="24"/>
      <c r="B10" s="8"/>
      <c r="C10" s="5"/>
      <c r="D10" s="5"/>
      <c r="E10" s="8"/>
      <c r="F10" s="8"/>
      <c r="G10" s="8"/>
      <c r="H10" s="5"/>
      <c r="I10" s="8"/>
      <c r="J10" s="8"/>
      <c r="K10" s="8"/>
      <c r="L10" s="8"/>
      <c r="M10" s="8"/>
      <c r="N10" s="8"/>
      <c r="O10" s="5"/>
      <c r="P10" s="5"/>
      <c r="Q10" s="6"/>
      <c r="R10" s="54"/>
      <c r="S10" s="54"/>
      <c r="T10" s="54"/>
      <c r="U10" s="54"/>
      <c r="V10" s="54"/>
      <c r="W10" s="54"/>
      <c r="X10" s="54"/>
      <c r="Y10" s="54"/>
      <c r="Z10" s="8"/>
      <c r="AA10" s="8"/>
      <c r="AB10" s="8"/>
      <c r="AC10" s="8"/>
    </row>
    <row r="11" spans="1:29" ht="18.75" customHeight="1" x14ac:dyDescent="0.55000000000000004">
      <c r="A11" s="24"/>
      <c r="B11" s="38" t="s">
        <v>26</v>
      </c>
      <c r="C11" s="10" t="s">
        <v>27</v>
      </c>
      <c r="D11" s="10"/>
      <c r="E11" s="8"/>
      <c r="F11" s="8"/>
      <c r="G11" s="8"/>
      <c r="H11" s="5"/>
      <c r="I11" s="8"/>
      <c r="J11" s="8"/>
      <c r="K11" s="8"/>
      <c r="L11" s="2"/>
      <c r="M11" s="2"/>
      <c r="N11" s="15"/>
      <c r="O11" s="5"/>
      <c r="P11" s="5"/>
      <c r="Q11" s="6"/>
      <c r="R11" s="54"/>
      <c r="S11" s="54"/>
      <c r="T11" s="54"/>
      <c r="U11" s="54"/>
      <c r="V11" s="54"/>
      <c r="W11" s="54"/>
      <c r="X11" s="54"/>
      <c r="Y11" s="54"/>
      <c r="Z11" s="8"/>
      <c r="AA11" s="8"/>
      <c r="AB11" s="8"/>
      <c r="AC11" s="8"/>
    </row>
    <row r="12" spans="1:29" ht="18.75" customHeight="1" x14ac:dyDescent="0.55000000000000004">
      <c r="A12" s="24"/>
      <c r="B12" s="8"/>
      <c r="C12" s="5"/>
      <c r="D12" s="5"/>
      <c r="E12" s="8"/>
      <c r="F12" s="8"/>
      <c r="G12" s="8"/>
      <c r="H12" s="5"/>
      <c r="I12" s="8"/>
      <c r="J12" s="8"/>
      <c r="K12" s="8"/>
      <c r="L12" s="8"/>
      <c r="M12" s="8"/>
      <c r="N12" s="8"/>
      <c r="O12" s="5"/>
      <c r="P12" s="5"/>
      <c r="Q12" s="6"/>
      <c r="R12" s="54"/>
      <c r="S12" s="54"/>
      <c r="T12" s="54"/>
      <c r="U12" s="54"/>
      <c r="V12" s="54"/>
      <c r="W12" s="54"/>
      <c r="X12" s="54"/>
      <c r="Y12" s="54"/>
      <c r="Z12" s="8"/>
      <c r="AA12" s="8"/>
      <c r="AB12" s="8"/>
      <c r="AC12" s="8"/>
    </row>
    <row r="13" spans="1:29" ht="18.75" customHeight="1" x14ac:dyDescent="0.55000000000000004">
      <c r="A13" s="24"/>
      <c r="B13" s="8"/>
      <c r="C13" s="5"/>
      <c r="D13" s="5"/>
      <c r="E13" s="8"/>
      <c r="F13" s="8"/>
      <c r="G13" s="8"/>
      <c r="H13" s="5"/>
      <c r="I13" s="8"/>
      <c r="J13" s="8"/>
      <c r="K13" s="8"/>
      <c r="L13" s="8"/>
      <c r="M13" s="8"/>
      <c r="N13" s="8"/>
      <c r="O13" s="5"/>
      <c r="P13" s="5"/>
      <c r="Q13" s="6"/>
      <c r="R13" s="54"/>
      <c r="S13" s="54"/>
      <c r="T13" s="54"/>
      <c r="U13" s="54"/>
      <c r="V13" s="54"/>
      <c r="W13" s="54"/>
      <c r="X13" s="54"/>
      <c r="Y13" s="54"/>
      <c r="Z13" s="8"/>
      <c r="AA13" s="8"/>
      <c r="AB13" s="8"/>
      <c r="AC13" s="8"/>
    </row>
    <row r="14" spans="1:29" ht="18.75" customHeight="1" x14ac:dyDescent="0.55000000000000004">
      <c r="A14" s="24"/>
      <c r="B14" s="8"/>
      <c r="C14" s="5"/>
      <c r="D14" s="5"/>
      <c r="E14" s="8"/>
      <c r="F14" s="8"/>
      <c r="G14" s="8"/>
      <c r="H14" s="5"/>
      <c r="I14" s="8"/>
      <c r="J14" s="8"/>
      <c r="K14" s="8"/>
      <c r="L14" s="8"/>
      <c r="M14" s="8"/>
      <c r="N14" s="8"/>
      <c r="O14" s="5"/>
      <c r="P14" s="5"/>
      <c r="Q14" s="6"/>
      <c r="R14" s="6"/>
      <c r="S14" s="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55000000000000004">
      <c r="A15" s="24"/>
      <c r="B15" s="8"/>
      <c r="C15" s="5"/>
      <c r="D15" s="5"/>
      <c r="E15" s="8"/>
      <c r="F15" s="8"/>
      <c r="G15" s="8"/>
      <c r="H15" s="5"/>
      <c r="I15" s="8"/>
      <c r="J15" s="8"/>
      <c r="K15" s="8"/>
      <c r="L15" s="8"/>
      <c r="M15" s="8"/>
      <c r="N15" s="8"/>
      <c r="O15" s="5"/>
      <c r="P15" s="5"/>
      <c r="Q15" s="6"/>
      <c r="R15" s="6"/>
      <c r="S15" s="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55000000000000004">
      <c r="A16" s="24"/>
      <c r="B16" s="8"/>
      <c r="C16" s="5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6"/>
      <c r="S16" s="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55000000000000004">
      <c r="A17" s="24"/>
      <c r="B17" s="8"/>
      <c r="C17" s="5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55000000000000004">
      <c r="A18" s="24"/>
      <c r="B18" s="8"/>
      <c r="C18" s="5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55000000000000004">
      <c r="A19" s="24"/>
      <c r="B19" s="8"/>
      <c r="C19" s="5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55000000000000004">
      <c r="A20" s="24"/>
      <c r="B20" s="8"/>
      <c r="C20" s="5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55000000000000004">
      <c r="A21" s="24"/>
      <c r="B21" s="8"/>
      <c r="C21" s="5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55000000000000004">
      <c r="A22" s="24"/>
      <c r="B22" s="8"/>
      <c r="C22" s="5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55000000000000004">
      <c r="A23" s="24"/>
      <c r="B23" s="8"/>
      <c r="C23" s="5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55000000000000004">
      <c r="A24" s="24"/>
      <c r="B24" s="8"/>
      <c r="C24" s="5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55000000000000004">
      <c r="A25" s="24"/>
      <c r="B25" s="8"/>
      <c r="C25" s="5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55000000000000004">
      <c r="A26" s="24"/>
      <c r="B26" s="8"/>
      <c r="C26" s="5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55000000000000004">
      <c r="A27" s="24"/>
      <c r="B27" s="8"/>
      <c r="C27" s="5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55000000000000004">
      <c r="A28" s="24"/>
      <c r="B28" s="8"/>
      <c r="C28" s="5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55000000000000004">
      <c r="A29" s="24"/>
      <c r="B29" s="8"/>
      <c r="C29" s="5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55000000000000004">
      <c r="A30" s="24"/>
      <c r="B30" s="8"/>
      <c r="C30" s="5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55000000000000004">
      <c r="A31" s="24"/>
      <c r="B31" s="8"/>
      <c r="C31" s="5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55000000000000004">
      <c r="A32" s="24"/>
      <c r="B32" s="8"/>
      <c r="C32" s="5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55000000000000004">
      <c r="A33" s="24"/>
      <c r="B33" s="8"/>
      <c r="C33" s="5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55000000000000004">
      <c r="A34" s="24"/>
      <c r="B34" s="8"/>
      <c r="C34" s="5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55000000000000004">
      <c r="A35" s="24"/>
      <c r="B35" s="8"/>
      <c r="C35" s="5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55000000000000004">
      <c r="A36" s="24"/>
      <c r="B36" s="8"/>
      <c r="C36" s="5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55000000000000004">
      <c r="A37" s="24"/>
      <c r="B37" s="8"/>
      <c r="C37" s="5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55000000000000004">
      <c r="A38" s="24"/>
      <c r="B38" s="8"/>
      <c r="C38" s="5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55000000000000004">
      <c r="A39" s="24"/>
      <c r="B39" s="8"/>
      <c r="C39" s="5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55000000000000004">
      <c r="A40" s="24"/>
      <c r="B40" s="8"/>
      <c r="C40" s="5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55000000000000004">
      <c r="A41" s="24"/>
      <c r="B41" s="8"/>
      <c r="C41" s="5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55000000000000004">
      <c r="A42" s="24"/>
      <c r="B42" s="8"/>
      <c r="C42" s="5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55000000000000004">
      <c r="A43" s="24"/>
      <c r="B43" s="8"/>
      <c r="C43" s="5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55000000000000004">
      <c r="A44" s="24"/>
      <c r="B44" s="8"/>
      <c r="C44" s="5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55000000000000004">
      <c r="A45" s="24"/>
      <c r="B45" s="8"/>
      <c r="C45" s="5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55000000000000004">
      <c r="A46" s="24"/>
      <c r="B46" s="8"/>
      <c r="C46" s="5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55000000000000004">
      <c r="A47" s="24"/>
      <c r="B47" s="8"/>
      <c r="C47" s="5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55000000000000004">
      <c r="A48" s="24"/>
      <c r="B48" s="8"/>
      <c r="C48" s="5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55000000000000004">
      <c r="A49" s="24"/>
      <c r="B49" s="8"/>
      <c r="C49" s="5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55000000000000004">
      <c r="A50" s="24"/>
      <c r="B50" s="8"/>
      <c r="C50" s="5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55000000000000004">
      <c r="A51" s="24"/>
      <c r="B51" s="8"/>
      <c r="C51" s="5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55000000000000004">
      <c r="A52" s="24"/>
      <c r="B52" s="8"/>
      <c r="C52" s="5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55000000000000004">
      <c r="A53" s="24"/>
      <c r="B53" s="8"/>
      <c r="C53" s="5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55000000000000004">
      <c r="A54" s="24"/>
      <c r="B54" s="8"/>
      <c r="C54" s="5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55000000000000004">
      <c r="A55" s="24"/>
      <c r="B55" s="8"/>
      <c r="C55" s="5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55000000000000004">
      <c r="A56" s="24"/>
      <c r="B56" s="8"/>
      <c r="C56" s="5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55000000000000004">
      <c r="A57" s="24"/>
      <c r="B57" s="8"/>
      <c r="C57" s="5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55000000000000004">
      <c r="A58" s="24"/>
      <c r="B58" s="8"/>
      <c r="C58" s="5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55000000000000004">
      <c r="A59" s="24"/>
      <c r="B59" s="8"/>
      <c r="C59" s="5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55000000000000004">
      <c r="A60" s="24"/>
      <c r="B60" s="8"/>
      <c r="C60" s="5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55000000000000004">
      <c r="A61" s="24"/>
      <c r="B61" s="8"/>
      <c r="C61" s="5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55000000000000004">
      <c r="A62" s="24"/>
      <c r="B62" s="8"/>
      <c r="C62" s="5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55000000000000004">
      <c r="A63" s="24"/>
      <c r="B63" s="8"/>
      <c r="C63" s="5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55000000000000004">
      <c r="A64" s="24"/>
      <c r="B64" s="8"/>
      <c r="C64" s="5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55000000000000004">
      <c r="A65" s="24"/>
      <c r="B65" s="8"/>
      <c r="C65" s="5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55000000000000004">
      <c r="A66" s="24"/>
      <c r="B66" s="8"/>
      <c r="C66" s="5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55000000000000004">
      <c r="A67" s="24"/>
      <c r="B67" s="8"/>
      <c r="C67" s="5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55000000000000004">
      <c r="A68" s="24"/>
      <c r="B68" s="8"/>
      <c r="C68" s="5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55000000000000004">
      <c r="A69" s="24"/>
      <c r="B69" s="8"/>
      <c r="C69" s="5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55000000000000004">
      <c r="A70" s="24"/>
      <c r="B70" s="8"/>
      <c r="C70" s="5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55000000000000004">
      <c r="A71" s="24"/>
      <c r="B71" s="8"/>
      <c r="C71" s="5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55000000000000004">
      <c r="A72" s="24"/>
      <c r="B72" s="8"/>
      <c r="C72" s="5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55000000000000004">
      <c r="A73" s="24"/>
      <c r="B73" s="8"/>
      <c r="C73" s="5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55000000000000004">
      <c r="A74" s="24"/>
      <c r="B74" s="8"/>
      <c r="C74" s="5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55000000000000004">
      <c r="A75" s="24"/>
      <c r="B75" s="8"/>
      <c r="C75" s="5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55000000000000004">
      <c r="A76" s="24"/>
      <c r="B76" s="8"/>
      <c r="C76" s="5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55000000000000004">
      <c r="A77" s="24"/>
      <c r="B77" s="8"/>
      <c r="C77" s="5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55000000000000004">
      <c r="A78" s="24"/>
      <c r="B78" s="8"/>
      <c r="C78" s="5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55000000000000004">
      <c r="A79" s="24"/>
      <c r="B79" s="8"/>
      <c r="C79" s="5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55000000000000004">
      <c r="A80" s="24"/>
      <c r="B80" s="8"/>
      <c r="C80" s="5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55000000000000004">
      <c r="A81" s="24"/>
      <c r="B81" s="8"/>
      <c r="C81" s="5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55000000000000004">
      <c r="A82" s="24"/>
      <c r="B82" s="8"/>
      <c r="C82" s="5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55000000000000004">
      <c r="A83" s="24"/>
      <c r="B83" s="8"/>
      <c r="C83" s="5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55000000000000004">
      <c r="A84" s="24"/>
      <c r="B84" s="8"/>
      <c r="C84" s="5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55000000000000004">
      <c r="A85" s="24"/>
      <c r="B85" s="8"/>
      <c r="C85" s="5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55000000000000004">
      <c r="A86" s="24"/>
      <c r="B86" s="8"/>
      <c r="C86" s="5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55000000000000004">
      <c r="A87" s="24"/>
      <c r="B87" s="8"/>
      <c r="C87" s="5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55000000000000004">
      <c r="A88" s="24"/>
      <c r="B88" s="8"/>
      <c r="C88" s="5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55000000000000004">
      <c r="A89" s="24"/>
      <c r="B89" s="8"/>
      <c r="C89" s="5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55000000000000004">
      <c r="A90" s="24"/>
      <c r="B90" s="8"/>
      <c r="C90" s="5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55000000000000004">
      <c r="A91" s="24"/>
      <c r="B91" s="8"/>
      <c r="C91" s="5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55000000000000004">
      <c r="A92" s="24"/>
      <c r="B92" s="8"/>
      <c r="C92" s="5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55000000000000004">
      <c r="A93" s="24"/>
      <c r="B93" s="8"/>
      <c r="C93" s="5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55000000000000004">
      <c r="A94" s="24"/>
      <c r="B94" s="8"/>
      <c r="C94" s="5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55000000000000004">
      <c r="A95" s="24"/>
      <c r="B95" s="8"/>
      <c r="C95" s="5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55000000000000004">
      <c r="A96" s="24"/>
      <c r="B96" s="8"/>
      <c r="C96" s="5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55000000000000004">
      <c r="A97" s="24"/>
      <c r="B97" s="8"/>
      <c r="C97" s="5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55000000000000004">
      <c r="A98" s="24"/>
      <c r="B98" s="8"/>
      <c r="C98" s="5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55000000000000004">
      <c r="A99" s="24"/>
      <c r="B99" s="8"/>
      <c r="C99" s="5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55000000000000004">
      <c r="A100" s="24"/>
      <c r="B100" s="8"/>
      <c r="C100" s="5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55000000000000004">
      <c r="A101" s="24"/>
      <c r="B101" s="8"/>
      <c r="C101" s="5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55000000000000004">
      <c r="A102" s="24"/>
      <c r="B102" s="8"/>
      <c r="C102" s="5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55000000000000004">
      <c r="A103" s="24"/>
      <c r="B103" s="8"/>
      <c r="C103" s="5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55000000000000004">
      <c r="A104" s="24"/>
      <c r="B104" s="8"/>
      <c r="C104" s="5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55000000000000004">
      <c r="A105" s="24"/>
      <c r="B105" s="8"/>
      <c r="C105" s="5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55000000000000004">
      <c r="A106" s="24"/>
      <c r="B106" s="8"/>
      <c r="C106" s="5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55000000000000004">
      <c r="A107" s="24"/>
      <c r="B107" s="8"/>
      <c r="C107" s="5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55000000000000004">
      <c r="A108" s="24"/>
      <c r="B108" s="8"/>
      <c r="C108" s="5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55000000000000004">
      <c r="A109" s="24"/>
      <c r="B109" s="8"/>
      <c r="C109" s="5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55000000000000004">
      <c r="A110" s="24"/>
      <c r="B110" s="8"/>
      <c r="C110" s="5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55000000000000004">
      <c r="A111" s="24"/>
      <c r="B111" s="8"/>
      <c r="C111" s="5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55000000000000004">
      <c r="A112" s="24"/>
      <c r="B112" s="8"/>
      <c r="C112" s="5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55000000000000004">
      <c r="A113" s="24"/>
      <c r="B113" s="8"/>
      <c r="C113" s="5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55000000000000004">
      <c r="A114" s="24"/>
      <c r="B114" s="8"/>
      <c r="C114" s="5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55000000000000004">
      <c r="A115" s="24"/>
      <c r="B115" s="8"/>
      <c r="C115" s="5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55000000000000004">
      <c r="A116" s="24"/>
      <c r="B116" s="8"/>
      <c r="C116" s="5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55000000000000004">
      <c r="A117" s="24"/>
      <c r="B117" s="8"/>
      <c r="C117" s="5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55000000000000004">
      <c r="A118" s="24"/>
      <c r="B118" s="8"/>
      <c r="C118" s="5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55000000000000004">
      <c r="A119" s="24"/>
      <c r="B119" s="8"/>
      <c r="C119" s="5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55000000000000004">
      <c r="A120" s="24"/>
      <c r="B120" s="8"/>
      <c r="C120" s="5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55000000000000004">
      <c r="A121" s="24"/>
      <c r="B121" s="8"/>
      <c r="C121" s="5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55000000000000004">
      <c r="A122" s="24"/>
      <c r="B122" s="8"/>
      <c r="C122" s="5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55000000000000004">
      <c r="A123" s="24"/>
      <c r="B123" s="8"/>
      <c r="C123" s="5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55000000000000004">
      <c r="A124" s="24"/>
      <c r="B124" s="8"/>
      <c r="C124" s="5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55000000000000004">
      <c r="A125" s="24"/>
      <c r="B125" s="8"/>
      <c r="C125" s="5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55000000000000004">
      <c r="A126" s="24"/>
      <c r="B126" s="8"/>
      <c r="C126" s="5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55000000000000004">
      <c r="A127" s="24"/>
      <c r="B127" s="8"/>
      <c r="C127" s="5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55000000000000004">
      <c r="A128" s="24"/>
      <c r="B128" s="8"/>
      <c r="C128" s="5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55000000000000004">
      <c r="A129" s="24"/>
      <c r="B129" s="8"/>
      <c r="C129" s="5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55000000000000004">
      <c r="A130" s="24"/>
      <c r="B130" s="8"/>
      <c r="C130" s="5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55000000000000004">
      <c r="A131" s="24"/>
      <c r="B131" s="8"/>
      <c r="C131" s="5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55000000000000004">
      <c r="A132" s="24"/>
      <c r="B132" s="8"/>
      <c r="C132" s="5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55000000000000004">
      <c r="A133" s="24"/>
      <c r="B133" s="8"/>
      <c r="C133" s="5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55000000000000004">
      <c r="A134" s="24"/>
      <c r="B134" s="8"/>
      <c r="C134" s="5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55000000000000004">
      <c r="A135" s="24"/>
      <c r="B135" s="8"/>
      <c r="C135" s="5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55000000000000004">
      <c r="A136" s="24"/>
      <c r="B136" s="8"/>
      <c r="C136" s="5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55000000000000004">
      <c r="A137" s="24"/>
      <c r="B137" s="8"/>
      <c r="C137" s="5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55000000000000004">
      <c r="A138" s="24"/>
      <c r="B138" s="8"/>
      <c r="C138" s="5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55000000000000004">
      <c r="A139" s="24"/>
      <c r="B139" s="8"/>
      <c r="C139" s="5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55000000000000004">
      <c r="A140" s="24"/>
      <c r="B140" s="8"/>
      <c r="C140" s="5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55000000000000004">
      <c r="A141" s="24"/>
      <c r="B141" s="8"/>
      <c r="C141" s="5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55000000000000004">
      <c r="A142" s="24"/>
      <c r="B142" s="8"/>
      <c r="C142" s="5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55000000000000004">
      <c r="A143" s="24"/>
      <c r="B143" s="8"/>
      <c r="C143" s="5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55000000000000004">
      <c r="A144" s="24"/>
      <c r="B144" s="8"/>
      <c r="C144" s="5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55000000000000004">
      <c r="A145" s="24"/>
      <c r="B145" s="8"/>
      <c r="C145" s="5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55000000000000004">
      <c r="A146" s="24"/>
      <c r="B146" s="8"/>
      <c r="C146" s="5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55000000000000004">
      <c r="A147" s="24"/>
      <c r="B147" s="8"/>
      <c r="C147" s="5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55000000000000004">
      <c r="A148" s="24"/>
      <c r="B148" s="8"/>
      <c r="C148" s="5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55000000000000004">
      <c r="A149" s="24"/>
      <c r="B149" s="8"/>
      <c r="C149" s="5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55000000000000004">
      <c r="A150" s="24"/>
      <c r="B150" s="8"/>
      <c r="C150" s="5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55000000000000004">
      <c r="A151" s="24"/>
      <c r="B151" s="8"/>
      <c r="C151" s="5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55000000000000004">
      <c r="A152" s="24"/>
      <c r="B152" s="8"/>
      <c r="C152" s="5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55000000000000004">
      <c r="A153" s="24"/>
      <c r="B153" s="8"/>
      <c r="C153" s="5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55000000000000004">
      <c r="A154" s="24"/>
      <c r="B154" s="8"/>
      <c r="C154" s="5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55000000000000004">
      <c r="A155" s="24"/>
      <c r="B155" s="8"/>
      <c r="C155" s="5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55000000000000004">
      <c r="A156" s="24"/>
      <c r="B156" s="8"/>
      <c r="C156" s="5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55000000000000004">
      <c r="A157" s="24"/>
      <c r="B157" s="8"/>
      <c r="C157" s="5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55000000000000004">
      <c r="A158" s="24"/>
      <c r="B158" s="8"/>
      <c r="C158" s="5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55000000000000004">
      <c r="A159" s="24"/>
      <c r="B159" s="8"/>
      <c r="C159" s="5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55000000000000004">
      <c r="A160" s="24"/>
      <c r="B160" s="8"/>
      <c r="C160" s="5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55000000000000004">
      <c r="A161" s="24"/>
      <c r="B161" s="8"/>
      <c r="C161" s="5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55000000000000004">
      <c r="A162" s="24"/>
      <c r="B162" s="8"/>
      <c r="C162" s="5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55000000000000004">
      <c r="A163" s="24"/>
      <c r="B163" s="8"/>
      <c r="C163" s="5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55000000000000004">
      <c r="A164" s="24"/>
      <c r="B164" s="8"/>
      <c r="C164" s="5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55000000000000004">
      <c r="A165" s="24"/>
      <c r="B165" s="8"/>
      <c r="C165" s="5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55000000000000004">
      <c r="A166" s="24"/>
      <c r="B166" s="8"/>
      <c r="C166" s="5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55000000000000004">
      <c r="A167" s="24"/>
      <c r="B167" s="8"/>
      <c r="C167" s="5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55000000000000004">
      <c r="A168" s="24"/>
      <c r="B168" s="8"/>
      <c r="C168" s="5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55000000000000004">
      <c r="A169" s="24"/>
      <c r="B169" s="8"/>
      <c r="C169" s="5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55000000000000004">
      <c r="A170" s="24"/>
      <c r="B170" s="8"/>
      <c r="C170" s="5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55000000000000004">
      <c r="A171" s="24"/>
      <c r="B171" s="8"/>
      <c r="C171" s="5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55000000000000004">
      <c r="A172" s="24"/>
      <c r="B172" s="8"/>
      <c r="C172" s="5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55000000000000004">
      <c r="A173" s="24"/>
      <c r="B173" s="8"/>
      <c r="C173" s="5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55000000000000004">
      <c r="A174" s="24"/>
      <c r="B174" s="8"/>
      <c r="C174" s="5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55000000000000004">
      <c r="A175" s="24"/>
      <c r="B175" s="8"/>
      <c r="C175" s="5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55000000000000004">
      <c r="A176" s="24"/>
      <c r="B176" s="8"/>
      <c r="C176" s="5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55000000000000004">
      <c r="A177" s="24"/>
      <c r="B177" s="8"/>
      <c r="C177" s="5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55000000000000004">
      <c r="A178" s="24"/>
      <c r="B178" s="8"/>
      <c r="C178" s="5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55000000000000004">
      <c r="A179" s="24"/>
      <c r="B179" s="8"/>
      <c r="C179" s="5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55000000000000004">
      <c r="A180" s="24"/>
      <c r="B180" s="8"/>
      <c r="C180" s="5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55000000000000004">
      <c r="A181" s="24"/>
      <c r="B181" s="8"/>
      <c r="C181" s="5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55000000000000004">
      <c r="A182" s="24"/>
      <c r="B182" s="8"/>
      <c r="C182" s="5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55000000000000004">
      <c r="A183" s="24"/>
      <c r="B183" s="8"/>
      <c r="C183" s="5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55000000000000004">
      <c r="A184" s="24"/>
      <c r="B184" s="8"/>
      <c r="C184" s="5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55000000000000004">
      <c r="A185" s="24"/>
      <c r="B185" s="8"/>
      <c r="C185" s="5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55000000000000004">
      <c r="A186" s="24"/>
      <c r="B186" s="8"/>
      <c r="C186" s="5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55000000000000004">
      <c r="A187" s="24"/>
      <c r="B187" s="8"/>
      <c r="C187" s="5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55000000000000004">
      <c r="A188" s="24"/>
      <c r="B188" s="8"/>
      <c r="C188" s="5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55000000000000004">
      <c r="A189" s="24"/>
      <c r="B189" s="8"/>
      <c r="C189" s="5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55000000000000004">
      <c r="A190" s="24"/>
      <c r="B190" s="8"/>
      <c r="C190" s="5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55000000000000004">
      <c r="A191" s="24"/>
      <c r="B191" s="8"/>
      <c r="C191" s="5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55000000000000004">
      <c r="A192" s="24"/>
      <c r="B192" s="8"/>
      <c r="C192" s="5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55000000000000004">
      <c r="A193" s="24"/>
      <c r="B193" s="8"/>
      <c r="C193" s="5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55000000000000004">
      <c r="A194" s="24"/>
      <c r="B194" s="8"/>
      <c r="C194" s="5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55000000000000004">
      <c r="A195" s="24"/>
      <c r="B195" s="8"/>
      <c r="C195" s="5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55000000000000004">
      <c r="A196" s="24"/>
      <c r="B196" s="8"/>
      <c r="C196" s="5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55000000000000004">
      <c r="A197" s="24"/>
      <c r="B197" s="8"/>
      <c r="C197" s="5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55000000000000004">
      <c r="A198" s="24"/>
      <c r="B198" s="8"/>
      <c r="C198" s="5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55000000000000004">
      <c r="A199" s="24"/>
      <c r="B199" s="8"/>
      <c r="C199" s="5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55000000000000004">
      <c r="A200" s="24"/>
      <c r="B200" s="8"/>
      <c r="C200" s="5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55000000000000004">
      <c r="A201" s="24"/>
      <c r="B201" s="8"/>
      <c r="C201" s="5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55000000000000004">
      <c r="A202" s="24"/>
      <c r="B202" s="8"/>
      <c r="C202" s="5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55000000000000004">
      <c r="A203" s="24"/>
      <c r="B203" s="8"/>
      <c r="C203" s="5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55000000000000004">
      <c r="A204" s="24"/>
      <c r="B204" s="8"/>
      <c r="C204" s="5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55000000000000004">
      <c r="A205" s="24"/>
      <c r="B205" s="8"/>
      <c r="C205" s="5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55000000000000004">
      <c r="A206" s="24"/>
      <c r="B206" s="8"/>
      <c r="C206" s="5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55000000000000004">
      <c r="A207" s="24"/>
      <c r="B207" s="8"/>
      <c r="C207" s="5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55000000000000004">
      <c r="A208" s="24"/>
      <c r="B208" s="8"/>
      <c r="C208" s="5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55000000000000004">
      <c r="A209" s="24"/>
      <c r="B209" s="8"/>
      <c r="C209" s="5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55000000000000004">
      <c r="A210" s="24"/>
      <c r="B210" s="8"/>
      <c r="C210" s="5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55000000000000004">
      <c r="A211" s="24"/>
      <c r="B211" s="8"/>
      <c r="C211" s="5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55000000000000004">
      <c r="A212" s="24"/>
      <c r="B212" s="8"/>
      <c r="C212" s="5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55000000000000004">
      <c r="A213" s="24"/>
      <c r="B213" s="8"/>
      <c r="C213" s="5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55000000000000004">
      <c r="A214" s="24"/>
      <c r="B214" s="8"/>
      <c r="C214" s="5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55000000000000004">
      <c r="A215" s="24"/>
      <c r="B215" s="8"/>
      <c r="C215" s="5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55000000000000004">
      <c r="A216" s="24"/>
      <c r="B216" s="8"/>
      <c r="C216" s="5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55000000000000004">
      <c r="A217" s="24"/>
      <c r="B217" s="8"/>
      <c r="C217" s="5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55000000000000004">
      <c r="A218" s="24"/>
      <c r="B218" s="8"/>
      <c r="C218" s="5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55000000000000004">
      <c r="A219" s="24"/>
      <c r="B219" s="8"/>
      <c r="C219" s="5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55000000000000004">
      <c r="A220" s="24"/>
      <c r="B220" s="8"/>
      <c r="C220" s="5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55000000000000004">
      <c r="A221" s="24"/>
      <c r="B221" s="8"/>
      <c r="C221" s="5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5.75" customHeight="1" x14ac:dyDescent="0.4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5"/>
      <c r="S222" s="5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4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4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4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4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4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4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4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4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4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4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4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4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4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4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4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4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4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4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4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4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4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4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4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4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4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4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4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4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4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4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4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4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4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4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4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4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4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4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4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4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4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4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4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4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4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4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4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4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4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4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4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4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4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4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4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4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4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4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4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4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4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4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4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4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4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4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4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4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4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4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4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4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4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4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4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4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4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4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4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4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4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4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4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4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4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4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4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4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4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4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4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4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4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4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4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4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4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4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4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4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4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4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4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4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4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4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4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4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4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4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4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4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4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4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4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4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4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4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4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4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4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4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4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4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4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4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4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4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4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4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4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4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4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4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4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4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4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4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4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4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4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4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4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4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4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4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4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4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4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4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4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4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4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4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4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4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4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4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4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4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4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4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4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4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4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4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4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4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4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4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4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4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4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4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4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4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4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4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4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4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4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4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4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4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4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4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4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4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4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4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4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4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4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4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4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4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4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4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4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4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4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4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4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4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4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4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4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4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4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4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4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4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4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4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4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4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4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4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4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4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4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4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4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4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4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4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4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4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4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4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4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4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4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4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4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4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4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4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4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4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4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4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4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4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4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4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4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4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4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4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4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4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4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4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4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4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4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4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4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4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4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4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4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4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4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4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4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4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4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4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4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4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4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4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4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4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4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4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4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4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4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4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4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4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4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4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4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4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4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4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4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4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4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4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4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4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4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4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4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4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4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4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4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4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4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4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4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4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4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4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4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4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4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4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4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4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4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4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4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4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4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4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4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4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4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4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4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4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4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4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4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4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4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4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4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4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4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4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4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4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4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4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4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4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4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4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4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4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4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4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4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4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4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4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4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4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4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4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4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4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4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4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4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4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4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4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4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4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4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4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4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4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4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4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4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4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4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4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4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4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4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4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4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4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4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4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4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4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4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4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4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4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4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4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4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4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4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4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4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4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4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4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4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4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4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4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4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4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4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4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4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4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4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4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4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4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4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4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4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4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4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4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4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4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4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4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4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4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4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4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4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4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4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4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4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4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4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4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4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4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4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4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4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4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4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4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4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4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4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4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4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4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4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4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4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4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4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4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4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4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4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4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4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4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4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4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4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4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4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4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4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4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4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4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4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4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4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4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4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4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4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4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4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4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4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4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4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4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4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4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4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4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4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4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4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4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4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4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4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4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4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4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4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4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4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4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4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4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4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4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4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4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4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4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4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4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4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4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4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4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4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4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4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4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4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4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4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4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4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4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4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4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4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4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4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4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4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4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4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4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4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4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4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4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4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4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4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4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4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4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4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4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4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4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4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4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4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4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4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4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4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4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4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4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4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4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4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4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4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4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4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4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4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4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4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4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4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4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4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4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4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4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4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4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4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4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4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4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4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4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4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4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4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4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4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4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4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4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4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4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4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4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4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4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4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4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4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4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4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4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4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4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4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4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4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4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4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4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4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4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4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4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4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4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4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4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4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4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4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4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4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4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4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4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4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4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4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4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4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4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4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4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4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4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4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4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4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4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4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4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4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4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4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4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4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4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4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4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4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4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4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4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4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4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4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4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4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4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4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4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4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4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4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4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4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4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4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4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4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4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4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4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4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4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4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4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4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4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4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4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4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4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4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4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4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4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4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4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4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4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4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4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4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4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4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4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4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4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4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4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4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4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4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4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4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4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4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4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4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4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4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4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4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4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4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4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4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4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4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4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4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4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4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4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4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4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4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4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4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4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4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4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4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4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4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4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4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4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4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4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4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4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4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4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4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4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4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4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4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4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4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4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4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4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4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4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4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4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4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4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4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</sheetData>
  <phoneticPr fontId="16" type="noConversion"/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Mens 35s</vt:lpstr>
      <vt:lpstr>Mens 40s</vt:lpstr>
      <vt:lpstr>Ladies 35-40s</vt:lpstr>
      <vt:lpstr>Mens 45s</vt:lpstr>
      <vt:lpstr>Ladies 45s</vt:lpstr>
      <vt:lpstr>Mens 50s</vt:lpstr>
      <vt:lpstr>Ladies 50s</vt:lpstr>
      <vt:lpstr>Mens 55s</vt:lpstr>
      <vt:lpstr>Ladies 55s</vt:lpstr>
      <vt:lpstr>Mens 60s</vt:lpstr>
      <vt:lpstr>Ladies 60s</vt:lpstr>
      <vt:lpstr>Mens 65s</vt:lpstr>
      <vt:lpstr>Mens 70s</vt:lpstr>
      <vt:lpstr>Mens 75s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gmewales@gmail.com</cp:lastModifiedBy>
  <dcterms:created xsi:type="dcterms:W3CDTF">2019-10-15T11:02:14Z</dcterms:created>
  <dcterms:modified xsi:type="dcterms:W3CDTF">2024-11-02T20:15:16Z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